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fruit\Databases\Oppervlakte\"/>
    </mc:Choice>
  </mc:AlternateContent>
  <xr:revisionPtr revIDLastSave="0" documentId="13_ncr:1_{6865EF1B-0ABA-4F64-A4EF-1F97F900B8AB}" xr6:coauthVersionLast="47" xr6:coauthVersionMax="47" xr10:uidLastSave="{00000000-0000-0000-0000-000000000000}"/>
  <bookViews>
    <workbookView xWindow="-105" yWindow="0" windowWidth="14610" windowHeight="15585" tabRatio="698" xr2:uid="{00000000-000D-0000-FFFF-FFFF00000000}"/>
  </bookViews>
  <sheets>
    <sheet name="Peren" sheetId="1" r:id="rId1"/>
    <sheet name="Leeftijd en plantdichtheid" sheetId="26" r:id="rId2"/>
    <sheet name="Peren 1" sheetId="2" r:id="rId3"/>
    <sheet name="Peren 2" sheetId="3" r:id="rId4"/>
    <sheet name="Beurré Alexandre Lucas" sheetId="4" r:id="rId5"/>
    <sheet name="Beurré Alexandre Lucas (%)" sheetId="5" r:id="rId6"/>
    <sheet name="Beurré Hardy" sheetId="6" r:id="rId7"/>
    <sheet name="Beurré Hardy (%)" sheetId="7" r:id="rId8"/>
    <sheet name="Bonne Louise d'Avranches" sheetId="8" r:id="rId9"/>
    <sheet name="Bonne Louise d'Avranches (%)" sheetId="9" r:id="rId10"/>
    <sheet name="Charneux" sheetId="10" r:id="rId11"/>
    <sheet name="Charneux (%)" sheetId="11" r:id="rId12"/>
    <sheet name="Clapp's Favourite" sheetId="12" r:id="rId13"/>
    <sheet name="Clapp's Favourite (%)" sheetId="13" r:id="rId14"/>
    <sheet name="Conférence" sheetId="14" r:id="rId15"/>
    <sheet name="Conférence (%)" sheetId="15" r:id="rId16"/>
    <sheet name="Doyenné du Comice" sheetId="16" r:id="rId17"/>
    <sheet name="Doyenné du Comice (%)" sheetId="17" r:id="rId18"/>
    <sheet name="Gieser Wildeman" sheetId="18" r:id="rId19"/>
    <sheet name="Gieser Wildeman (%)" sheetId="19" r:id="rId20"/>
    <sheet name="Précose de Trévoux" sheetId="20" r:id="rId21"/>
    <sheet name="Précose de Trévoux (%)" sheetId="21" r:id="rId22"/>
    <sheet name="Saint Rémy" sheetId="22" r:id="rId23"/>
    <sheet name="Saint Rémy (%)" sheetId="23" r:id="rId24"/>
    <sheet name="Triomphe de Vienne" sheetId="24" r:id="rId25"/>
    <sheet name="Triomphe de Vienne (%)" sheetId="25" r:id="rId26"/>
  </sheets>
  <definedNames>
    <definedName name="__123Graph_A" localSheetId="0" hidden="1">Peren!$M$3:$M$97</definedName>
    <definedName name="__123Graph_ACLAPPS" localSheetId="0" hidden="1">Peren!$F$3:$F$97</definedName>
    <definedName name="__123Graph_ACONFERENCE" localSheetId="0" hidden="1">Peren!$B$3:$B$97</definedName>
    <definedName name="__123Graph_ADOYENNE" localSheetId="0" hidden="1">Peren!$I$3:$I$97</definedName>
    <definedName name="__123Graph_AGIESER" localSheetId="0" hidden="1">Peren!$J$3:$J$97</definedName>
    <definedName name="__123Graph_ALEGIPONT" localSheetId="0" hidden="1">Peren!$E$3:$E$97</definedName>
    <definedName name="__123Graph_APRECOSE" localSheetId="0" hidden="1">Peren!$K$3:$K$97</definedName>
    <definedName name="__123Graph_ASTOOFP" localSheetId="0" hidden="1">Peren!$O$3:$O$97</definedName>
    <definedName name="__123Graph_ATRIOMPHE" localSheetId="0" hidden="1">Peren!$M$3:$M$97</definedName>
    <definedName name="__123Graph_X" localSheetId="0" hidden="1">Peren!$A$3:$A$97</definedName>
    <definedName name="__123Graph_XCLAPPS" localSheetId="0" hidden="1">Peren!$A$3:$A$97</definedName>
    <definedName name="__123Graph_XCONFERENCE" localSheetId="0" hidden="1">Peren!$A$3:$A$97</definedName>
    <definedName name="__123Graph_XDOYENNE" localSheetId="0" hidden="1">Peren!$A$3:$A$97</definedName>
    <definedName name="__123Graph_XGIESER" localSheetId="0" hidden="1">Peren!$A$3:$A$97</definedName>
    <definedName name="__123Graph_XLEGIPONT" localSheetId="0" hidden="1">Peren!$A$3:$A$97</definedName>
    <definedName name="__123Graph_XPRECOSE" localSheetId="0" hidden="1">Peren!$A$3:$A$97</definedName>
    <definedName name="__123Graph_XSTOOFP" localSheetId="0" hidden="1">Peren!$A$3:$A$97</definedName>
    <definedName name="__123Graph_XTRIOMPHE" localSheetId="0" hidden="1">Peren!$A$3:$A$97</definedName>
    <definedName name="__PEER">Peren!$A$98:$Q$194</definedName>
    <definedName name="_1__123Graph_A_B_ALEXANDRE" localSheetId="0" hidden="1">Peren!$B$100:$B$194</definedName>
    <definedName name="_10__123Graph_A_S_REMY" localSheetId="0" hidden="1">Peren!$L$100:$L$194</definedName>
    <definedName name="_11__123Graph_A_STOOF" localSheetId="0" hidden="1">Peren!$O$100:$O$194</definedName>
    <definedName name="_12__123Graph_A_TRIOMPHE" localSheetId="0" hidden="1">Peren!$M$100:$M$194</definedName>
    <definedName name="_13__123Graph_AB_ALEXAN" localSheetId="0" hidden="1">Peren!$B$3:$B$97</definedName>
    <definedName name="_14__123Graph_AB_HARDY" localSheetId="0" hidden="1">Peren!$C$3:$C$97</definedName>
    <definedName name="_15__123Graph_AB_LOUISE" localSheetId="0" hidden="1">Peren!$D$3:$D$97</definedName>
    <definedName name="_16__123Graph_ASAINT_R" localSheetId="0" hidden="1">Peren!$L$3:$L$97</definedName>
    <definedName name="_17__123Graph_X_B_ALEXANDRE" localSheetId="0" hidden="1">Peren!$A$100:$A$194</definedName>
    <definedName name="_18__123Graph_X_B_HARDY" localSheetId="0" hidden="1">Peren!$A$100:$A$194</definedName>
    <definedName name="_19__123Graph_X_B_LOUISE" localSheetId="0" hidden="1">Peren!$A$100:$A$194</definedName>
    <definedName name="_2__123Graph_A_B_HARDY" localSheetId="0" hidden="1">Peren!$C$100:$C$194</definedName>
    <definedName name="_20__123Graph_X_CLAPPS" localSheetId="0" hidden="1">Peren!$A$100:$A$194</definedName>
    <definedName name="_21__123Graph_X_CONFERENCE" localSheetId="0" hidden="1">Peren!$A$100:$A$194</definedName>
    <definedName name="_22__123Graph_X_DOYENNE" localSheetId="0" hidden="1">Peren!$A$100:$A$194</definedName>
    <definedName name="_23__123Graph_X_GIESER" localSheetId="0" hidden="1">Peren!$A$100:$A$194</definedName>
    <definedName name="_24__123Graph_X_LEGIPONT" localSheetId="0" hidden="1">Peren!$A$100:$A$194</definedName>
    <definedName name="_25__123Graph_X_PRECOSE" localSheetId="0" hidden="1">Peren!$A$100:$A$194</definedName>
    <definedName name="_26__123Graph_X_S_REMY" localSheetId="0" hidden="1">Peren!$A$100:$A$194</definedName>
    <definedName name="_27__123Graph_X_STOOF" localSheetId="0" hidden="1">Peren!$A$100:$A$194</definedName>
    <definedName name="_28__123Graph_X_TRIOMPHE" localSheetId="0" hidden="1">Peren!$A$100:$A$194</definedName>
    <definedName name="_29__123Graph_XB_ALEXAN" localSheetId="0" hidden="1">Peren!$A$3:$A$97</definedName>
    <definedName name="_3__123Graph_A_B_LOUISE" localSheetId="0" hidden="1">Peren!$D$100:$D$194</definedName>
    <definedName name="_30__123Graph_XB_HARDY" localSheetId="0" hidden="1">Peren!$A$3:$A$97</definedName>
    <definedName name="_31__123Graph_XB_LOUISE" localSheetId="0" hidden="1">Peren!$A$3:$A$97</definedName>
    <definedName name="_32__123Graph_XSAINT_R" localSheetId="0" hidden="1">Peren!$A$3:$A$97</definedName>
    <definedName name="_4__123Graph_A_CLAPPS" localSheetId="0" hidden="1">Peren!$F$100:$F$194</definedName>
    <definedName name="_5__123Graph_A_CONFERENCE" localSheetId="0" hidden="1">Peren!$B$100:$B$194</definedName>
    <definedName name="_6__123Graph_A_DOYENNE" localSheetId="0" hidden="1">Peren!$I$100:$I$194</definedName>
    <definedName name="_7__123Graph_A_GIESER" localSheetId="0" hidden="1">Peren!$J$100:$J$194</definedName>
    <definedName name="_8__123Graph_A_LEGIPONT" localSheetId="0" hidden="1">Peren!$E$100:$E$194</definedName>
    <definedName name="_9__123Graph_A_PRECOSE" localSheetId="0" hidden="1">Peren!$K$100:$K$194</definedName>
    <definedName name="_Regression_Int" localSheetId="0" hidden="1">1</definedName>
    <definedName name="_xlnm.Print_Area" localSheetId="0">Peren!$B$1:$Q$194</definedName>
    <definedName name="Afdrukbereik_MI">Peren!$I$1:$Q$194</definedName>
    <definedName name="_xlnm.Print_Titles" localSheetId="0">Peren!$A:$A</definedName>
    <definedName name="Afdruktitels_MI">Peren!$A:$A</definedName>
    <definedName name="PEER">Peren!$A$1:$Q$97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7" i="1" l="1"/>
  <c r="L167" i="1"/>
  <c r="J167" i="1"/>
  <c r="N172" i="1"/>
  <c r="L172" i="1"/>
  <c r="J172" i="1"/>
  <c r="G172" i="1"/>
  <c r="G167" i="1"/>
  <c r="E172" i="1"/>
  <c r="E167" i="1"/>
  <c r="D172" i="1"/>
  <c r="C172" i="1"/>
  <c r="C167" i="1"/>
  <c r="D167" i="1"/>
  <c r="B167" i="1"/>
  <c r="B172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Q93" i="1"/>
  <c r="Q92" i="1"/>
  <c r="Q91" i="1"/>
  <c r="Q187" i="1" l="1"/>
  <c r="P187" i="1"/>
  <c r="I187" i="1"/>
  <c r="H187" i="1"/>
  <c r="B187" i="1"/>
  <c r="Q186" i="1"/>
  <c r="P186" i="1"/>
  <c r="I186" i="1"/>
  <c r="H186" i="1"/>
  <c r="B186" i="1"/>
  <c r="Q185" i="1"/>
  <c r="P185" i="1"/>
  <c r="I185" i="1"/>
  <c r="H185" i="1"/>
  <c r="B185" i="1"/>
  <c r="Q184" i="1"/>
  <c r="P184" i="1"/>
  <c r="I184" i="1"/>
  <c r="H184" i="1"/>
  <c r="B184" i="1"/>
  <c r="Q181" i="1"/>
  <c r="P181" i="1"/>
  <c r="I181" i="1"/>
  <c r="H181" i="1"/>
  <c r="B181" i="1"/>
  <c r="Q192" i="1"/>
  <c r="P192" i="1"/>
  <c r="I192" i="1"/>
  <c r="H192" i="1"/>
  <c r="B192" i="1"/>
  <c r="Q191" i="1"/>
  <c r="P191" i="1"/>
  <c r="I191" i="1"/>
  <c r="H191" i="1"/>
  <c r="B191" i="1"/>
  <c r="Q183" i="1"/>
  <c r="P183" i="1"/>
  <c r="Q182" i="1"/>
  <c r="P182" i="1"/>
  <c r="I183" i="1"/>
  <c r="H183" i="1"/>
  <c r="I182" i="1"/>
  <c r="H182" i="1"/>
  <c r="B183" i="1"/>
  <c r="B182" i="1"/>
  <c r="B180" i="1"/>
  <c r="B179" i="1"/>
  <c r="B178" i="1"/>
  <c r="B177" i="1"/>
  <c r="B176" i="1"/>
  <c r="B175" i="1"/>
  <c r="B174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Q180" i="1"/>
  <c r="P180" i="1"/>
  <c r="O180" i="1"/>
  <c r="M180" i="1"/>
  <c r="Q179" i="1"/>
  <c r="P179" i="1"/>
  <c r="O179" i="1"/>
  <c r="M179" i="1"/>
  <c r="Q178" i="1"/>
  <c r="P178" i="1"/>
  <c r="O178" i="1"/>
  <c r="M178" i="1"/>
  <c r="Q177" i="1"/>
  <c r="P177" i="1"/>
  <c r="O177" i="1"/>
  <c r="M177" i="1"/>
  <c r="Q176" i="1"/>
  <c r="P176" i="1"/>
  <c r="O176" i="1"/>
  <c r="M176" i="1"/>
  <c r="Q175" i="1"/>
  <c r="P175" i="1"/>
  <c r="O175" i="1"/>
  <c r="M175" i="1"/>
  <c r="Q174" i="1"/>
  <c r="P174" i="1"/>
  <c r="O174" i="1"/>
  <c r="M174" i="1"/>
  <c r="Q173" i="1"/>
  <c r="P173" i="1"/>
  <c r="O173" i="1"/>
  <c r="M173" i="1"/>
  <c r="Q172" i="1"/>
  <c r="P172" i="1"/>
  <c r="O172" i="1"/>
  <c r="M172" i="1"/>
  <c r="Q171" i="1"/>
  <c r="P171" i="1"/>
  <c r="O171" i="1"/>
  <c r="M171" i="1"/>
  <c r="O47" i="1"/>
  <c r="O55" i="1"/>
  <c r="O60" i="1"/>
  <c r="O147" i="1"/>
  <c r="C170" i="1"/>
  <c r="H170" i="1"/>
  <c r="I170" i="1"/>
  <c r="M170" i="1"/>
  <c r="O170" i="1"/>
  <c r="P170" i="1"/>
  <c r="Q170" i="1"/>
  <c r="Q188" i="1"/>
  <c r="H190" i="1" l="1"/>
  <c r="H189" i="1"/>
  <c r="P188" i="1"/>
  <c r="Q190" i="1"/>
  <c r="Q189" i="1"/>
  <c r="H188" i="1"/>
  <c r="I190" i="1"/>
  <c r="B188" i="1"/>
  <c r="B190" i="1"/>
  <c r="I188" i="1"/>
  <c r="P190" i="1"/>
  <c r="I189" i="1"/>
  <c r="B189" i="1"/>
  <c r="P189" i="1"/>
  <c r="I147" i="1"/>
  <c r="H147" i="1"/>
  <c r="C147" i="1"/>
  <c r="F147" i="1"/>
  <c r="E147" i="1"/>
  <c r="M147" i="1"/>
  <c r="Q147" i="1"/>
  <c r="D147" i="1"/>
  <c r="I133" i="1"/>
  <c r="M133" i="1"/>
  <c r="H133" i="1"/>
  <c r="D133" i="1"/>
  <c r="E133" i="1"/>
  <c r="K133" i="1"/>
  <c r="C133" i="1"/>
  <c r="F133" i="1"/>
  <c r="P36" i="1"/>
  <c r="P133" i="1" s="1"/>
  <c r="Q133" i="1"/>
  <c r="M157" i="1"/>
  <c r="I157" i="1"/>
  <c r="L157" i="1"/>
  <c r="E157" i="1"/>
  <c r="D157" i="1"/>
  <c r="Q157" i="1"/>
  <c r="H157" i="1"/>
  <c r="O157" i="1"/>
  <c r="C157" i="1"/>
  <c r="P60" i="1"/>
  <c r="J157" i="1"/>
  <c r="I137" i="1"/>
  <c r="M137" i="1"/>
  <c r="D137" i="1"/>
  <c r="C137" i="1"/>
  <c r="F137" i="1"/>
  <c r="K137" i="1"/>
  <c r="Q137" i="1"/>
  <c r="E137" i="1"/>
  <c r="B137" i="1"/>
  <c r="P40" i="1"/>
  <c r="P137" i="1" s="1"/>
  <c r="H137" i="1"/>
  <c r="M168" i="1"/>
  <c r="H168" i="1"/>
  <c r="C168" i="1"/>
  <c r="Q168" i="1"/>
  <c r="I168" i="1"/>
  <c r="P168" i="1"/>
  <c r="O168" i="1"/>
  <c r="M169" i="1"/>
  <c r="I169" i="1"/>
  <c r="O169" i="1"/>
  <c r="Q169" i="1"/>
  <c r="C169" i="1"/>
  <c r="P169" i="1"/>
  <c r="H169" i="1"/>
  <c r="H152" i="1"/>
  <c r="L152" i="1"/>
  <c r="E152" i="1"/>
  <c r="D152" i="1"/>
  <c r="O152" i="1"/>
  <c r="J152" i="1"/>
  <c r="M152" i="1"/>
  <c r="C152" i="1"/>
  <c r="Q152" i="1"/>
  <c r="P55" i="1"/>
  <c r="P152" i="1" s="1"/>
  <c r="I152" i="1"/>
  <c r="P50" i="1"/>
  <c r="P147" i="1" s="1"/>
  <c r="C150" i="1"/>
  <c r="D150" i="1"/>
  <c r="E150" i="1"/>
  <c r="O150" i="1"/>
  <c r="Q150" i="1"/>
  <c r="I150" i="1"/>
  <c r="P53" i="1"/>
  <c r="P150" i="1" s="1"/>
  <c r="H150" i="1"/>
  <c r="M167" i="1"/>
  <c r="I167" i="1"/>
  <c r="O167" i="1"/>
  <c r="H167" i="1"/>
  <c r="P70" i="1"/>
  <c r="P167" i="1" s="1"/>
  <c r="Q167" i="1"/>
  <c r="H144" i="1"/>
  <c r="K144" i="1"/>
  <c r="M144" i="1"/>
  <c r="B144" i="1"/>
  <c r="F144" i="1"/>
  <c r="I144" i="1"/>
  <c r="J144" i="1"/>
  <c r="C144" i="1"/>
  <c r="O144" i="1"/>
  <c r="L144" i="1"/>
  <c r="E144" i="1"/>
  <c r="Q144" i="1"/>
  <c r="P47" i="1"/>
  <c r="P144" i="1" s="1"/>
  <c r="D144" i="1"/>
  <c r="P157" i="1" l="1"/>
</calcChain>
</file>

<file path=xl/sharedStrings.xml><?xml version="1.0" encoding="utf-8"?>
<sst xmlns="http://schemas.openxmlformats.org/spreadsheetml/2006/main" count="309" uniqueCount="124">
  <si>
    <t>Peer (oppervlakte per ras in Nederland in ha)</t>
  </si>
  <si>
    <t>Jaar</t>
  </si>
  <si>
    <t>Beurré Alexandre Lucas</t>
  </si>
  <si>
    <t>Beurré Hardy</t>
  </si>
  <si>
    <t>Bonne Louise d'Avranches</t>
  </si>
  <si>
    <t>Clapp's Favourite</t>
  </si>
  <si>
    <t>Conférence</t>
  </si>
  <si>
    <t>Doyenné du Comice</t>
  </si>
  <si>
    <t>Gieser Wildeman</t>
  </si>
  <si>
    <t>Précose de Trevoux</t>
  </si>
  <si>
    <t>Triomphe de Vienne</t>
  </si>
  <si>
    <t>(Overige) stoofperen</t>
  </si>
  <si>
    <t>Overige rassen</t>
  </si>
  <si>
    <t>Alle rassen</t>
  </si>
  <si>
    <t>Peer (Rasaandeel in de landelijke oppervlakte peren)</t>
  </si>
  <si>
    <t>Areaal perenbomen</t>
  </si>
  <si>
    <t>Peren totaal</t>
  </si>
  <si>
    <t>Totaal areaal</t>
  </si>
  <si>
    <t>Bomen: leeftijd 0 tot 5 jaar</t>
  </si>
  <si>
    <t>Bomen: leeftijd 5 tot 10 jaar</t>
  </si>
  <si>
    <t>Bomen: leeftijd 10 tot 15 jaar</t>
  </si>
  <si>
    <t>Bomen: leeftijd 15 tot 25 jaar</t>
  </si>
  <si>
    <t>Bomen: leeftijd 25 jaar en ouder</t>
  </si>
  <si>
    <t>Aantal bomen per ha: 0 tot 400</t>
  </si>
  <si>
    <t>Aantal bomen per ha: 400 tot 800</t>
  </si>
  <si>
    <t>Aantal bomen per ha: 800 tot 1600</t>
  </si>
  <si>
    <t>Aantal bomen per ha: 1600 tot 2400</t>
  </si>
  <si>
    <t>Aantal bomen per ha: 2400 tot 3200</t>
  </si>
  <si>
    <t>Aantal bomen per ha: 3200 tot 4000</t>
  </si>
  <si>
    <t>Aantal bomen per ha: 4000 of meer</t>
  </si>
  <si>
    <t>Conference</t>
  </si>
  <si>
    <t>Overige handperen</t>
  </si>
  <si>
    <t>Stoofperen</t>
  </si>
  <si>
    <t>ha</t>
  </si>
  <si>
    <t>3 630</t>
  </si>
  <si>
    <t>3 050</t>
  </si>
  <si>
    <t>1 570</t>
  </si>
  <si>
    <t>1 150</t>
  </si>
  <si>
    <t>8 170</t>
  </si>
  <si>
    <t>2 220</t>
  </si>
  <si>
    <t>1 120</t>
  </si>
  <si>
    <t>1 000</t>
  </si>
  <si>
    <t>1 440</t>
  </si>
  <si>
    <t>1 080</t>
  </si>
  <si>
    <t>2 110</t>
  </si>
  <si>
    <t>1 380</t>
  </si>
  <si>
    <t>1 360</t>
  </si>
  <si>
    <t>1 160</t>
  </si>
  <si>
    <t>1 280</t>
  </si>
  <si>
    <t>6 030</t>
  </si>
  <si>
    <t>6 330</t>
  </si>
  <si>
    <t>7 300</t>
  </si>
  <si>
    <t>9 740</t>
  </si>
  <si>
    <t>1 490</t>
  </si>
  <si>
    <t>1 590</t>
  </si>
  <si>
    <t>1 740</t>
  </si>
  <si>
    <t>2 250</t>
  </si>
  <si>
    <t>1 450</t>
  </si>
  <si>
    <t>1 730</t>
  </si>
  <si>
    <t>1 220</t>
  </si>
  <si>
    <t>1 460</t>
  </si>
  <si>
    <t>1 580</t>
  </si>
  <si>
    <t>1 700</t>
  </si>
  <si>
    <t>2 260</t>
  </si>
  <si>
    <t>1 760</t>
  </si>
  <si>
    <t>1 350</t>
  </si>
  <si>
    <t>1 110</t>
  </si>
  <si>
    <t>1 130</t>
  </si>
  <si>
    <t>2 330</t>
  </si>
  <si>
    <t>1 600</t>
  </si>
  <si>
    <t>1 100</t>
  </si>
  <si>
    <t>2 490</t>
  </si>
  <si>
    <t>2 630</t>
  </si>
  <si>
    <t>3 200</t>
  </si>
  <si>
    <t>3 740</t>
  </si>
  <si>
    <t>1 020</t>
  </si>
  <si>
    <t>2 790</t>
  </si>
  <si>
    <t>3 550</t>
  </si>
  <si>
    <t>4 560</t>
  </si>
  <si>
    <t>5 480</t>
  </si>
  <si>
    <t>5 840</t>
  </si>
  <si>
    <t>7 050</t>
  </si>
  <si>
    <t>7 910</t>
  </si>
  <si>
    <t>9 470</t>
  </si>
  <si>
    <t>1 180</t>
  </si>
  <si>
    <t>1 420</t>
  </si>
  <si>
    <t>1 410</t>
  </si>
  <si>
    <t>1 720</t>
  </si>
  <si>
    <t>1 610</t>
  </si>
  <si>
    <t>2 100</t>
  </si>
  <si>
    <t>2 870</t>
  </si>
  <si>
    <t>1 650</t>
  </si>
  <si>
    <t>1 270</t>
  </si>
  <si>
    <t>1 300</t>
  </si>
  <si>
    <t>1 090</t>
  </si>
  <si>
    <t>2 120</t>
  </si>
  <si>
    <t>1 060</t>
  </si>
  <si>
    <t>1 930</t>
  </si>
  <si>
    <t>2 270</t>
  </si>
  <si>
    <t>2 540</t>
  </si>
  <si>
    <t>3 110</t>
  </si>
  <si>
    <t>1 400</t>
  </si>
  <si>
    <t>2 740</t>
  </si>
  <si>
    <t>3 500</t>
  </si>
  <si>
    <t>4 500</t>
  </si>
  <si>
    <t>3 450</t>
  </si>
  <si>
    <t>4 040</t>
  </si>
  <si>
    <t>5 450</t>
  </si>
  <si>
    <t>6 060</t>
  </si>
  <si>
    <t>7 260</t>
  </si>
  <si>
    <t>1 170</t>
  </si>
  <si>
    <t>1 390</t>
  </si>
  <si>
    <t>1 990</t>
  </si>
  <si>
    <t>1 950</t>
  </si>
  <si>
    <t>2 400</t>
  </si>
  <si>
    <t>2 900</t>
  </si>
  <si>
    <t>2 230</t>
  </si>
  <si>
    <t>2 710</t>
  </si>
  <si>
    <t>3 370</t>
  </si>
  <si>
    <t>Handperen 
(Handperen totaal)</t>
  </si>
  <si>
    <t>Verdi</t>
  </si>
  <si>
    <t>Charneux (Légipont)</t>
  </si>
  <si>
    <t>Concorde</t>
  </si>
  <si>
    <t>Saint Rémy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</si>
</sst>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&quot;-&quot;#,##0"/>
    <numFmt numFmtId="165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164" fontId="1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1" fillId="0" borderId="0" xfId="0" applyNumberFormat="1" applyFont="1">
      <alignment vertical="center"/>
    </xf>
    <xf numFmtId="165" fontId="1" fillId="0" borderId="6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0" xfId="0" applyFont="1">
      <alignment vertical="center"/>
    </xf>
    <xf numFmtId="164" fontId="1" fillId="0" borderId="6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3" fillId="0" borderId="7" xfId="0" quotePrefix="1" applyFont="1" applyBorder="1" applyAlignment="1">
      <alignment horizontal="center" vertical="center" wrapText="1"/>
    </xf>
    <xf numFmtId="164" fontId="1" fillId="0" borderId="9" xfId="0" applyNumberFormat="1" applyFont="1" applyBorder="1">
      <alignment vertical="center"/>
    </xf>
    <xf numFmtId="164" fontId="1" fillId="0" borderId="10" xfId="0" applyNumberFormat="1" applyFont="1" applyBorder="1">
      <alignment vertical="center"/>
    </xf>
    <xf numFmtId="165" fontId="1" fillId="0" borderId="9" xfId="0" applyNumberFormat="1" applyFont="1" applyBorder="1">
      <alignment vertical="center"/>
    </xf>
    <xf numFmtId="165" fontId="1" fillId="0" borderId="10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1"/>
    </xf>
    <xf numFmtId="0" fontId="8" fillId="0" borderId="8" xfId="0" quotePrefix="1" applyFont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9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styles" Target="styles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Aandeel overige rassen in de oppervlakte peren in Nederland (%)</a:t>
            </a:r>
          </a:p>
        </c:rich>
      </c:tx>
      <c:layout>
        <c:manualLayout>
          <c:xMode val="edge"/>
          <c:yMode val="edge"/>
          <c:x val="0.20997404774205361"/>
          <c:y val="2.0611414782349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Peren!$P$99</c:f>
              <c:strCache>
                <c:ptCount val="1"/>
                <c:pt idx="0">
                  <c:v>Overige rassen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Peren!$A$130:$A$193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Peren!$P$130:$P$193</c:f>
              <c:numCache>
                <c:formatCode>0.0%</c:formatCode>
                <c:ptCount val="64"/>
                <c:pt idx="3">
                  <c:v>0.70592129105741563</c:v>
                </c:pt>
                <c:pt idx="7">
                  <c:v>0.6217890859894718</c:v>
                </c:pt>
                <c:pt idx="14">
                  <c:v>0.43681171891697329</c:v>
                </c:pt>
                <c:pt idx="17">
                  <c:v>0.38143474557557017</c:v>
                </c:pt>
                <c:pt idx="20">
                  <c:v>0.3625463455580536</c:v>
                </c:pt>
                <c:pt idx="22">
                  <c:v>0.30083223781096674</c:v>
                </c:pt>
                <c:pt idx="27">
                  <c:v>0.20141018492705143</c:v>
                </c:pt>
                <c:pt idx="37">
                  <c:v>9.0441420511118489E-2</c:v>
                </c:pt>
                <c:pt idx="38">
                  <c:v>8.604142111466577E-2</c:v>
                </c:pt>
                <c:pt idx="39">
                  <c:v>8.1395348837209308E-2</c:v>
                </c:pt>
                <c:pt idx="40">
                  <c:v>8.0578169131084898E-2</c:v>
                </c:pt>
                <c:pt idx="41">
                  <c:v>7.7907167459406262E-2</c:v>
                </c:pt>
                <c:pt idx="42">
                  <c:v>7.4893348080265446E-2</c:v>
                </c:pt>
                <c:pt idx="43">
                  <c:v>6.514249921703727E-2</c:v>
                </c:pt>
                <c:pt idx="44">
                  <c:v>3.2650546742645926E-2</c:v>
                </c:pt>
                <c:pt idx="45">
                  <c:v>2.9139270771069935E-2</c:v>
                </c:pt>
                <c:pt idx="46">
                  <c:v>2.5600231414521262E-2</c:v>
                </c:pt>
                <c:pt idx="47">
                  <c:v>2.3848684210526317E-2</c:v>
                </c:pt>
                <c:pt idx="48">
                  <c:v>2.5013376136971643E-2</c:v>
                </c:pt>
                <c:pt idx="49">
                  <c:v>3.0128205128205129E-2</c:v>
                </c:pt>
                <c:pt idx="50">
                  <c:v>3.8649155722326453E-2</c:v>
                </c:pt>
                <c:pt idx="51">
                  <c:v>4.1448250640009753E-2</c:v>
                </c:pt>
                <c:pt idx="52">
                  <c:v>4.4313869506671565E-2</c:v>
                </c:pt>
                <c:pt idx="53">
                  <c:v>5.1004818427547303E-2</c:v>
                </c:pt>
                <c:pt idx="54">
                  <c:v>4.7657793792862953E-2</c:v>
                </c:pt>
                <c:pt idx="55">
                  <c:v>4.9274420619449859E-2</c:v>
                </c:pt>
                <c:pt idx="56">
                  <c:v>6.0311078192783835E-2</c:v>
                </c:pt>
                <c:pt idx="57">
                  <c:v>5.8207576224206962E-2</c:v>
                </c:pt>
                <c:pt idx="58">
                  <c:v>0.10249724200180524</c:v>
                </c:pt>
                <c:pt idx="59">
                  <c:v>0.10887456618740704</c:v>
                </c:pt>
                <c:pt idx="60">
                  <c:v>0.1100889911008899</c:v>
                </c:pt>
                <c:pt idx="61">
                  <c:v>0.11484204251937215</c:v>
                </c:pt>
                <c:pt idx="62">
                  <c:v>0.11773442915140113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0-4686-BC4B-00A4347B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91071"/>
        <c:axId val="560591903"/>
      </c:lineChart>
      <c:catAx>
        <c:axId val="56059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0591903"/>
        <c:crosses val="autoZero"/>
        <c:auto val="1"/>
        <c:lblAlgn val="ctr"/>
        <c:lblOffset val="100"/>
        <c:noMultiLvlLbl val="0"/>
      </c:catAx>
      <c:valAx>
        <c:axId val="56059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059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Charneux</a:t>
            </a:r>
          </a:p>
        </c:rich>
      </c:tx>
      <c:layout>
        <c:manualLayout>
          <c:xMode val="edge"/>
          <c:yMode val="edge"/>
          <c:x val="0.44999994520517916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519809825673534"/>
          <c:w val="0.8833333333333333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Peren!$E$3:$E$97</c:f>
              <c:numCache>
                <c:formatCode>#,##0;[Red]"-"#,##0</c:formatCode>
                <c:ptCount val="95"/>
                <c:pt idx="33">
                  <c:v>1580.79</c:v>
                </c:pt>
                <c:pt idx="37">
                  <c:v>1412.48</c:v>
                </c:pt>
                <c:pt idx="44">
                  <c:v>873.56</c:v>
                </c:pt>
                <c:pt idx="47">
                  <c:v>558.65</c:v>
                </c:pt>
                <c:pt idx="50">
                  <c:v>416.76</c:v>
                </c:pt>
                <c:pt idx="52">
                  <c:v>354.31</c:v>
                </c:pt>
                <c:pt idx="57">
                  <c:v>188.67</c:v>
                </c:pt>
                <c:pt idx="67">
                  <c:v>45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3-4D23-9CEA-743DBA1E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8208"/>
        <c:axId val="1"/>
      </c:lineChart>
      <c:catAx>
        <c:axId val="8698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8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Charneux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6875000000000003E-2"/>
          <c:y val="0.16164817749603805"/>
          <c:w val="0.87604166666666672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Peren!$E$100:$E$194</c:f>
              <c:numCache>
                <c:formatCode>0.0%</c:formatCode>
                <c:ptCount val="95"/>
                <c:pt idx="33">
                  <c:v>0.14614535490026404</c:v>
                </c:pt>
                <c:pt idx="37">
                  <c:v>0.1388762710431255</c:v>
                </c:pt>
                <c:pt idx="44">
                  <c:v>0.122830403041654</c:v>
                </c:pt>
                <c:pt idx="47">
                  <c:v>8.8117921701000024E-2</c:v>
                </c:pt>
                <c:pt idx="50">
                  <c:v>7.2578580646060126E-2</c:v>
                </c:pt>
                <c:pt idx="52">
                  <c:v>6.3631890117310685E-2</c:v>
                </c:pt>
                <c:pt idx="57">
                  <c:v>3.6526577455626798E-2</c:v>
                </c:pt>
                <c:pt idx="67">
                  <c:v>7.4676402256886824E-3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5-46C9-8BB2-93B5BA012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7376"/>
        <c:axId val="1"/>
      </c:lineChart>
      <c:catAx>
        <c:axId val="8698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737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Clapp's Favourite</a:t>
            </a:r>
          </a:p>
        </c:rich>
      </c:tx>
      <c:layout>
        <c:manualLayout>
          <c:xMode val="edge"/>
          <c:yMode val="edge"/>
          <c:x val="0.4125000136987052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519809825673534"/>
          <c:w val="0.8833333333333333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Peren!$F$3:$F$97</c:f>
              <c:numCache>
                <c:formatCode>#,##0;[Red]"-"#,##0</c:formatCode>
                <c:ptCount val="95"/>
                <c:pt idx="33">
                  <c:v>970.25</c:v>
                </c:pt>
                <c:pt idx="37">
                  <c:v>799.67</c:v>
                </c:pt>
                <c:pt idx="44">
                  <c:v>366.8</c:v>
                </c:pt>
                <c:pt idx="47">
                  <c:v>306.31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A-48F3-B38C-A98ED149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7792"/>
        <c:axId val="1"/>
      </c:lineChart>
      <c:catAx>
        <c:axId val="8698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Clapp's Favourite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6875000000000003E-2"/>
          <c:y val="0.16164817749603805"/>
          <c:w val="0.87604166666666672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Peren!$F$100:$F$194</c:f>
              <c:numCache>
                <c:formatCode>0.0%</c:formatCode>
                <c:ptCount val="95"/>
                <c:pt idx="33">
                  <c:v>8.970042231541267E-2</c:v>
                </c:pt>
                <c:pt idx="37">
                  <c:v>7.8624254973561514E-2</c:v>
                </c:pt>
                <c:pt idx="44">
                  <c:v>5.1575383300149609E-2</c:v>
                </c:pt>
                <c:pt idx="47">
                  <c:v>4.8315404271428122E-2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5-4B61-8952-CF2A6700E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3424"/>
        <c:axId val="1"/>
      </c:lineChart>
      <c:catAx>
        <c:axId val="87354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54342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Conférence</a:t>
            </a:r>
          </a:p>
        </c:rich>
      </c:tx>
      <c:layout>
        <c:manualLayout>
          <c:xMode val="edge"/>
          <c:yMode val="edge"/>
          <c:x val="0.44062498972597114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519809825673534"/>
          <c:w val="0.8833333333333333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Peren!$H$3:$H$97</c:f>
              <c:numCache>
                <c:formatCode>#,##0;[Red]"-"#,##0</c:formatCode>
                <c:ptCount val="95"/>
                <c:pt idx="33">
                  <c:v>1701.26</c:v>
                </c:pt>
                <c:pt idx="37">
                  <c:v>1921.2</c:v>
                </c:pt>
                <c:pt idx="44">
                  <c:v>1811.46</c:v>
                </c:pt>
                <c:pt idx="47">
                  <c:v>1769.89</c:v>
                </c:pt>
                <c:pt idx="50">
                  <c:v>1817.4</c:v>
                </c:pt>
                <c:pt idx="52">
                  <c:v>1933.56</c:v>
                </c:pt>
                <c:pt idx="57">
                  <c:v>2208.34</c:v>
                </c:pt>
                <c:pt idx="67">
                  <c:v>3445</c:v>
                </c:pt>
                <c:pt idx="68">
                  <c:v>3463</c:v>
                </c:pt>
                <c:pt idx="69">
                  <c:v>3590</c:v>
                </c:pt>
                <c:pt idx="70">
                  <c:v>3661</c:v>
                </c:pt>
                <c:pt idx="71">
                  <c:v>3804</c:v>
                </c:pt>
                <c:pt idx="72">
                  <c:v>4035</c:v>
                </c:pt>
                <c:pt idx="73">
                  <c:v>4161</c:v>
                </c:pt>
                <c:pt idx="74">
                  <c:v>4507</c:v>
                </c:pt>
                <c:pt idx="75">
                  <c:v>4697</c:v>
                </c:pt>
                <c:pt idx="76">
                  <c:v>5073</c:v>
                </c:pt>
                <c:pt idx="77">
                  <c:v>5444</c:v>
                </c:pt>
                <c:pt idx="78">
                  <c:v>5662</c:v>
                </c:pt>
                <c:pt idx="79">
                  <c:v>5877</c:v>
                </c:pt>
                <c:pt idx="80">
                  <c:v>5888</c:v>
                </c:pt>
                <c:pt idx="81">
                  <c:v>6024</c:v>
                </c:pt>
                <c:pt idx="82">
                  <c:v>6114</c:v>
                </c:pt>
                <c:pt idx="83">
                  <c:v>6344</c:v>
                </c:pt>
                <c:pt idx="84">
                  <c:v>6447</c:v>
                </c:pt>
                <c:pt idx="85">
                  <c:v>6974</c:v>
                </c:pt>
                <c:pt idx="86">
                  <c:v>7041</c:v>
                </c:pt>
                <c:pt idx="87">
                  <c:v>7261</c:v>
                </c:pt>
                <c:pt idx="88">
                  <c:v>7513</c:v>
                </c:pt>
                <c:pt idx="89">
                  <c:v>7570</c:v>
                </c:pt>
                <c:pt idx="90">
                  <c:v>7562</c:v>
                </c:pt>
                <c:pt idx="91">
                  <c:v>7602</c:v>
                </c:pt>
                <c:pt idx="92">
                  <c:v>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AB-4F40-8846-19177ABF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3008"/>
        <c:axId val="1"/>
      </c:lineChart>
      <c:catAx>
        <c:axId val="8735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543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Conférence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Peren!$B$100:$B$194</c:f>
              <c:numCache>
                <c:formatCode>0.0%</c:formatCode>
                <c:ptCount val="95"/>
                <c:pt idx="37">
                  <c:v>2.9601466160904078E-2</c:v>
                </c:pt>
                <c:pt idx="44">
                  <c:v>2.0017098055096234E-2</c:v>
                </c:pt>
                <c:pt idx="67">
                  <c:v>1.6096913375373383E-2</c:v>
                </c:pt>
                <c:pt idx="72">
                  <c:v>3.2232580186443358E-2</c:v>
                </c:pt>
                <c:pt idx="74">
                  <c:v>2.9724318496842754E-2</c:v>
                </c:pt>
                <c:pt idx="75">
                  <c:v>3.7507471607890017E-2</c:v>
                </c:pt>
                <c:pt idx="76">
                  <c:v>3.0517789991321955E-2</c:v>
                </c:pt>
                <c:pt idx="77">
                  <c:v>3.6047149122807015E-2</c:v>
                </c:pt>
                <c:pt idx="78">
                  <c:v>4.3606206527554842E-2</c:v>
                </c:pt>
                <c:pt idx="79">
                  <c:v>4.6410256410256409E-2</c:v>
                </c:pt>
                <c:pt idx="80">
                  <c:v>5.3533458411507195E-2</c:v>
                </c:pt>
                <c:pt idx="81">
                  <c:v>5.4857978788248205E-2</c:v>
                </c:pt>
                <c:pt idx="82">
                  <c:v>5.5086301872934264E-2</c:v>
                </c:pt>
                <c:pt idx="83">
                  <c:v>5.8761311552473848E-2</c:v>
                </c:pt>
                <c:pt idx="84">
                  <c:v>5.9746600023247706E-2</c:v>
                </c:pt>
                <c:pt idx="85">
                  <c:v>5.5772146415421268E-2</c:v>
                </c:pt>
                <c:pt idx="86">
                  <c:v>6.6871230557612946E-2</c:v>
                </c:pt>
                <c:pt idx="87">
                  <c:v>6.9602710194025252E-2</c:v>
                </c:pt>
                <c:pt idx="88">
                  <c:v>6.749573763915355E-2</c:v>
                </c:pt>
                <c:pt idx="89">
                  <c:v>6.4055528011898857E-2</c:v>
                </c:pt>
                <c:pt idx="90">
                  <c:v>6.1193880611938804E-2</c:v>
                </c:pt>
                <c:pt idx="91">
                  <c:v>5.9308563481025235E-2</c:v>
                </c:pt>
                <c:pt idx="92">
                  <c:v>5.8817704723239925E-2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B-41C8-B351-1C051E011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2592"/>
        <c:axId val="1"/>
      </c:lineChart>
      <c:catAx>
        <c:axId val="8735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54259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Doyenné du Comice</a:t>
            </a:r>
          </a:p>
        </c:rich>
      </c:tx>
      <c:layout>
        <c:manualLayout>
          <c:xMode val="edge"/>
          <c:yMode val="edge"/>
          <c:x val="0.39999999999999997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8541666666666671E-2"/>
          <c:y val="0.12519809825673534"/>
          <c:w val="0.8833333333333333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Peren!$I$3:$I$97</c:f>
              <c:numCache>
                <c:formatCode>#,##0;[Red]"-"#,##0</c:formatCode>
                <c:ptCount val="95"/>
                <c:pt idx="33">
                  <c:v>660.54</c:v>
                </c:pt>
                <c:pt idx="37">
                  <c:v>1037.8499999999999</c:v>
                </c:pt>
                <c:pt idx="44">
                  <c:v>1341.91</c:v>
                </c:pt>
                <c:pt idx="47">
                  <c:v>1243.78</c:v>
                </c:pt>
                <c:pt idx="50">
                  <c:v>1191.17</c:v>
                </c:pt>
                <c:pt idx="52">
                  <c:v>1212.92</c:v>
                </c:pt>
                <c:pt idx="57">
                  <c:v>1157.3499999999999</c:v>
                </c:pt>
                <c:pt idx="67">
                  <c:v>1274</c:v>
                </c:pt>
                <c:pt idx="68">
                  <c:v>1230</c:v>
                </c:pt>
                <c:pt idx="69">
                  <c:v>1220</c:v>
                </c:pt>
                <c:pt idx="70">
                  <c:v>1172</c:v>
                </c:pt>
                <c:pt idx="71">
                  <c:v>1123</c:v>
                </c:pt>
                <c:pt idx="72">
                  <c:v>1119</c:v>
                </c:pt>
                <c:pt idx="73">
                  <c:v>1079</c:v>
                </c:pt>
                <c:pt idx="74">
                  <c:v>1063</c:v>
                </c:pt>
                <c:pt idx="75">
                  <c:v>1052</c:v>
                </c:pt>
                <c:pt idx="76">
                  <c:v>1030</c:v>
                </c:pt>
                <c:pt idx="77">
                  <c:v>1000</c:v>
                </c:pt>
                <c:pt idx="78">
                  <c:v>936</c:v>
                </c:pt>
                <c:pt idx="79">
                  <c:v>935</c:v>
                </c:pt>
                <c:pt idx="80">
                  <c:v>968</c:v>
                </c:pt>
                <c:pt idx="81">
                  <c:v>966</c:v>
                </c:pt>
                <c:pt idx="82">
                  <c:v>880</c:v>
                </c:pt>
                <c:pt idx="83">
                  <c:v>859</c:v>
                </c:pt>
                <c:pt idx="84">
                  <c:v>859</c:v>
                </c:pt>
                <c:pt idx="85">
                  <c:v>914</c:v>
                </c:pt>
                <c:pt idx="86">
                  <c:v>851</c:v>
                </c:pt>
                <c:pt idx="87">
                  <c:v>771</c:v>
                </c:pt>
                <c:pt idx="88">
                  <c:v>763</c:v>
                </c:pt>
                <c:pt idx="89">
                  <c:v>771</c:v>
                </c:pt>
                <c:pt idx="90">
                  <c:v>726</c:v>
                </c:pt>
                <c:pt idx="91">
                  <c:v>712</c:v>
                </c:pt>
                <c:pt idx="92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6F-407E-906B-57B241AB5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0928"/>
        <c:axId val="1"/>
      </c:lineChart>
      <c:catAx>
        <c:axId val="8735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540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Doyenné du Comice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6875000000000003E-2"/>
          <c:y val="0.16164817749603805"/>
          <c:w val="0.87604166666666672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Peren!$I$100:$I$194</c:f>
              <c:numCache>
                <c:formatCode>0.0%</c:formatCode>
                <c:ptCount val="95"/>
                <c:pt idx="33">
                  <c:v>6.1067474317158137E-2</c:v>
                </c:pt>
                <c:pt idx="37">
                  <c:v>0.10204232123789914</c:v>
                </c:pt>
                <c:pt idx="44">
                  <c:v>0.18868463087323817</c:v>
                </c:pt>
                <c:pt idx="47">
                  <c:v>0.19618599955834568</c:v>
                </c:pt>
                <c:pt idx="50">
                  <c:v>0.20744176002535622</c:v>
                </c:pt>
                <c:pt idx="52">
                  <c:v>0.21783294900253589</c:v>
                </c:pt>
                <c:pt idx="57">
                  <c:v>0.22406336152154385</c:v>
                </c:pt>
                <c:pt idx="67">
                  <c:v>0.21141719216727514</c:v>
                </c:pt>
                <c:pt idx="68">
                  <c:v>0.20710557332884325</c:v>
                </c:pt>
                <c:pt idx="69">
                  <c:v>0.20265780730897009</c:v>
                </c:pt>
                <c:pt idx="70">
                  <c:v>0.19471673035387937</c:v>
                </c:pt>
                <c:pt idx="71">
                  <c:v>0.18418894538297523</c:v>
                </c:pt>
                <c:pt idx="72">
                  <c:v>0.17680518249328489</c:v>
                </c:pt>
                <c:pt idx="73">
                  <c:v>0.16896335734419041</c:v>
                </c:pt>
                <c:pt idx="74">
                  <c:v>0.16371476975204066</c:v>
                </c:pt>
                <c:pt idx="75">
                  <c:v>0.15720263000597728</c:v>
                </c:pt>
                <c:pt idx="76">
                  <c:v>0.1489730980619034</c:v>
                </c:pt>
                <c:pt idx="77">
                  <c:v>0.13706140350877194</c:v>
                </c:pt>
                <c:pt idx="78">
                  <c:v>0.12520064205457465</c:v>
                </c:pt>
                <c:pt idx="79">
                  <c:v>0.11987179487179488</c:v>
                </c:pt>
                <c:pt idx="80">
                  <c:v>0.1210756722951845</c:v>
                </c:pt>
                <c:pt idx="81">
                  <c:v>0.11776179446543947</c:v>
                </c:pt>
                <c:pt idx="82">
                  <c:v>0.10772432366262701</c:v>
                </c:pt>
                <c:pt idx="83">
                  <c:v>0.10095193324715007</c:v>
                </c:pt>
                <c:pt idx="84">
                  <c:v>9.9848889922120196E-2</c:v>
                </c:pt>
                <c:pt idx="85">
                  <c:v>9.898202295863115E-2</c:v>
                </c:pt>
                <c:pt idx="86">
                  <c:v>9.0043381652735163E-2</c:v>
                </c:pt>
                <c:pt idx="87">
                  <c:v>7.9149984601170315E-2</c:v>
                </c:pt>
                <c:pt idx="88">
                  <c:v>7.6521913549292955E-2</c:v>
                </c:pt>
                <c:pt idx="89">
                  <c:v>7.6450173525037191E-2</c:v>
                </c:pt>
                <c:pt idx="90">
                  <c:v>7.2592740725927404E-2</c:v>
                </c:pt>
                <c:pt idx="91">
                  <c:v>7.0733161136499106E-2</c:v>
                </c:pt>
                <c:pt idx="92">
                  <c:v>7.0105951084265775E-2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E1-43D3-A843-856BA513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1760"/>
        <c:axId val="1"/>
      </c:lineChart>
      <c:catAx>
        <c:axId val="8735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54176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Gieser Wildeman</a:t>
            </a:r>
          </a:p>
        </c:rich>
      </c:tx>
      <c:layout>
        <c:manualLayout>
          <c:xMode val="edge"/>
          <c:yMode val="edge"/>
          <c:x val="0.41562507191820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Peren!$J$3:$J$97</c:f>
              <c:numCache>
                <c:formatCode>#,##0;[Red]"-"#,##0</c:formatCode>
                <c:ptCount val="95"/>
                <c:pt idx="44">
                  <c:v>182.54</c:v>
                </c:pt>
                <c:pt idx="52">
                  <c:v>272.29000000000002</c:v>
                </c:pt>
                <c:pt idx="57">
                  <c:v>276.68</c:v>
                </c:pt>
                <c:pt idx="67">
                  <c:v>377</c:v>
                </c:pt>
                <c:pt idx="72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A-4BD8-814F-339C6227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098976"/>
        <c:axId val="1"/>
      </c:lineChart>
      <c:catAx>
        <c:axId val="8730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0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Gieser Wildeman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Peren!$J$100:$J$194</c:f>
              <c:numCache>
                <c:formatCode>0.0%</c:formatCode>
                <c:ptCount val="95"/>
                <c:pt idx="44">
                  <c:v>2.5666767905150788E-2</c:v>
                </c:pt>
                <c:pt idx="52">
                  <c:v>4.8901604132094857E-2</c:v>
                </c:pt>
                <c:pt idx="57">
                  <c:v>5.3565343989096431E-2</c:v>
                </c:pt>
                <c:pt idx="67">
                  <c:v>6.2562230335214075E-2</c:v>
                </c:pt>
                <c:pt idx="72">
                  <c:v>5.5458998261968713E-2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9-4FFB-8670-7CEAF4B7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099392"/>
        <c:axId val="1"/>
      </c:lineChart>
      <c:catAx>
        <c:axId val="873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09939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van een aantal pererassen in de totale oppervlakte peren
Nederland</a:t>
            </a:r>
          </a:p>
        </c:rich>
      </c:tx>
      <c:layout>
        <c:manualLayout>
          <c:xMode val="edge"/>
          <c:yMode val="edge"/>
          <c:x val="0.18229163081982078"/>
          <c:y val="2.0602218700475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6164817749603805"/>
          <c:w val="0.91145833333333337"/>
          <c:h val="0.72900158478605392"/>
        </c:manualLayout>
      </c:layout>
      <c:lineChart>
        <c:grouping val="standard"/>
        <c:varyColors val="0"/>
        <c:ser>
          <c:idx val="0"/>
          <c:order val="0"/>
          <c:tx>
            <c:strRef>
              <c:f>Peren!$B$99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Peren!$B$130:$B$194</c:f>
              <c:numCache>
                <c:formatCode>0.0%</c:formatCode>
                <c:ptCount val="65"/>
                <c:pt idx="7">
                  <c:v>2.9601466160904078E-2</c:v>
                </c:pt>
                <c:pt idx="14">
                  <c:v>2.0017098055096234E-2</c:v>
                </c:pt>
                <c:pt idx="37">
                  <c:v>1.6096913375373383E-2</c:v>
                </c:pt>
                <c:pt idx="42">
                  <c:v>3.2232580186443358E-2</c:v>
                </c:pt>
                <c:pt idx="44">
                  <c:v>2.9724318496842754E-2</c:v>
                </c:pt>
                <c:pt idx="45">
                  <c:v>3.7507471607890017E-2</c:v>
                </c:pt>
                <c:pt idx="46">
                  <c:v>3.0517789991321955E-2</c:v>
                </c:pt>
                <c:pt idx="47">
                  <c:v>3.6047149122807015E-2</c:v>
                </c:pt>
                <c:pt idx="48">
                  <c:v>4.3606206527554842E-2</c:v>
                </c:pt>
                <c:pt idx="49">
                  <c:v>4.6410256410256409E-2</c:v>
                </c:pt>
                <c:pt idx="50">
                  <c:v>5.3533458411507195E-2</c:v>
                </c:pt>
                <c:pt idx="51">
                  <c:v>5.4857978788248205E-2</c:v>
                </c:pt>
                <c:pt idx="52">
                  <c:v>5.5086301872934264E-2</c:v>
                </c:pt>
                <c:pt idx="53">
                  <c:v>5.8761311552473848E-2</c:v>
                </c:pt>
                <c:pt idx="54">
                  <c:v>5.9746600023247706E-2</c:v>
                </c:pt>
                <c:pt idx="55">
                  <c:v>5.5772146415421268E-2</c:v>
                </c:pt>
                <c:pt idx="56">
                  <c:v>6.6871230557612946E-2</c:v>
                </c:pt>
                <c:pt idx="57">
                  <c:v>6.9602710194025252E-2</c:v>
                </c:pt>
                <c:pt idx="58">
                  <c:v>6.749573763915355E-2</c:v>
                </c:pt>
                <c:pt idx="59">
                  <c:v>6.4055528011898857E-2</c:v>
                </c:pt>
                <c:pt idx="60">
                  <c:v>6.1193880611938804E-2</c:v>
                </c:pt>
                <c:pt idx="61">
                  <c:v>5.9308563481025235E-2</c:v>
                </c:pt>
                <c:pt idx="62">
                  <c:v>5.8817704723239925E-2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1-4DD9-8306-7D29A3D66DBB}"/>
            </c:ext>
          </c:extLst>
        </c:ser>
        <c:ser>
          <c:idx val="1"/>
          <c:order val="1"/>
          <c:tx>
            <c:strRef>
              <c:f>Peren!$I$99</c:f>
              <c:strCache>
                <c:ptCount val="1"/>
                <c:pt idx="0">
                  <c:v>Doyenné du Comice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Peren!$I$130:$I$194</c:f>
              <c:numCache>
                <c:formatCode>0.0%</c:formatCode>
                <c:ptCount val="65"/>
                <c:pt idx="3">
                  <c:v>6.1067474317158137E-2</c:v>
                </c:pt>
                <c:pt idx="7">
                  <c:v>0.10204232123789914</c:v>
                </c:pt>
                <c:pt idx="14">
                  <c:v>0.18868463087323817</c:v>
                </c:pt>
                <c:pt idx="17">
                  <c:v>0.19618599955834568</c:v>
                </c:pt>
                <c:pt idx="20">
                  <c:v>0.20744176002535622</c:v>
                </c:pt>
                <c:pt idx="22">
                  <c:v>0.21783294900253589</c:v>
                </c:pt>
                <c:pt idx="27">
                  <c:v>0.22406336152154385</c:v>
                </c:pt>
                <c:pt idx="37">
                  <c:v>0.21141719216727514</c:v>
                </c:pt>
                <c:pt idx="38">
                  <c:v>0.20710557332884325</c:v>
                </c:pt>
                <c:pt idx="39">
                  <c:v>0.20265780730897009</c:v>
                </c:pt>
                <c:pt idx="40">
                  <c:v>0.19471673035387937</c:v>
                </c:pt>
                <c:pt idx="41">
                  <c:v>0.18418894538297523</c:v>
                </c:pt>
                <c:pt idx="42">
                  <c:v>0.17680518249328489</c:v>
                </c:pt>
                <c:pt idx="43">
                  <c:v>0.16896335734419041</c:v>
                </c:pt>
                <c:pt idx="44">
                  <c:v>0.16371476975204066</c:v>
                </c:pt>
                <c:pt idx="45">
                  <c:v>0.15720263000597728</c:v>
                </c:pt>
                <c:pt idx="46">
                  <c:v>0.1489730980619034</c:v>
                </c:pt>
                <c:pt idx="47">
                  <c:v>0.13706140350877194</c:v>
                </c:pt>
                <c:pt idx="48">
                  <c:v>0.12520064205457465</c:v>
                </c:pt>
                <c:pt idx="49">
                  <c:v>0.11987179487179488</c:v>
                </c:pt>
                <c:pt idx="50">
                  <c:v>0.1210756722951845</c:v>
                </c:pt>
                <c:pt idx="51">
                  <c:v>0.11776179446543947</c:v>
                </c:pt>
                <c:pt idx="52">
                  <c:v>0.10772432366262701</c:v>
                </c:pt>
                <c:pt idx="53">
                  <c:v>0.10095193324715007</c:v>
                </c:pt>
                <c:pt idx="54">
                  <c:v>9.9848889922120196E-2</c:v>
                </c:pt>
                <c:pt idx="55">
                  <c:v>9.898202295863115E-2</c:v>
                </c:pt>
                <c:pt idx="56">
                  <c:v>9.0043381652735163E-2</c:v>
                </c:pt>
                <c:pt idx="57">
                  <c:v>7.9149984601170315E-2</c:v>
                </c:pt>
                <c:pt idx="58">
                  <c:v>7.6521913549292955E-2</c:v>
                </c:pt>
                <c:pt idx="59">
                  <c:v>7.6450173525037191E-2</c:v>
                </c:pt>
                <c:pt idx="60">
                  <c:v>7.2592740725927404E-2</c:v>
                </c:pt>
                <c:pt idx="61">
                  <c:v>7.0733161136499106E-2</c:v>
                </c:pt>
                <c:pt idx="62">
                  <c:v>7.0105951084265775E-2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1-4DD9-8306-7D29A3D66DBB}"/>
            </c:ext>
          </c:extLst>
        </c:ser>
        <c:ser>
          <c:idx val="2"/>
          <c:order val="2"/>
          <c:tx>
            <c:strRef>
              <c:f>Peren!$H$2</c:f>
              <c:strCache>
                <c:ptCount val="1"/>
                <c:pt idx="0">
                  <c:v>Conférence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Peren!$H$130:$H$194</c:f>
              <c:numCache>
                <c:formatCode>0.0%</c:formatCode>
                <c:ptCount val="65"/>
                <c:pt idx="3">
                  <c:v>0.15728290695008396</c:v>
                </c:pt>
                <c:pt idx="7">
                  <c:v>0.18889406712169568</c:v>
                </c:pt>
                <c:pt idx="14">
                  <c:v>0.25470758951169303</c:v>
                </c:pt>
                <c:pt idx="17">
                  <c:v>0.27917126723240482</c:v>
                </c:pt>
                <c:pt idx="20">
                  <c:v>0.31649945404105406</c:v>
                </c:pt>
                <c:pt idx="22">
                  <c:v>0.34725544708088185</c:v>
                </c:pt>
                <c:pt idx="27">
                  <c:v>0.42753539014341918</c:v>
                </c:pt>
                <c:pt idx="37">
                  <c:v>0.57168934616661138</c:v>
                </c:pt>
                <c:pt idx="38">
                  <c:v>0.58309479710388956</c:v>
                </c:pt>
                <c:pt idx="39">
                  <c:v>0.59634551495016608</c:v>
                </c:pt>
                <c:pt idx="40">
                  <c:v>0.60824057152350886</c:v>
                </c:pt>
                <c:pt idx="41">
                  <c:v>0.62391340003280304</c:v>
                </c:pt>
                <c:pt idx="42">
                  <c:v>0.63754147574656339</c:v>
                </c:pt>
                <c:pt idx="43">
                  <c:v>0.65158158471656746</c:v>
                </c:pt>
                <c:pt idx="44">
                  <c:v>0.69413214230709996</c:v>
                </c:pt>
                <c:pt idx="45">
                  <c:v>0.70188284518828448</c:v>
                </c:pt>
                <c:pt idx="46">
                  <c:v>0.73372866647382118</c:v>
                </c:pt>
                <c:pt idx="47">
                  <c:v>0.74616228070175439</c:v>
                </c:pt>
                <c:pt idx="48">
                  <c:v>0.75735687533440343</c:v>
                </c:pt>
                <c:pt idx="49">
                  <c:v>0.75346153846153852</c:v>
                </c:pt>
                <c:pt idx="50">
                  <c:v>0.73646028767979987</c:v>
                </c:pt>
                <c:pt idx="51">
                  <c:v>0.7343654760453493</c:v>
                </c:pt>
                <c:pt idx="52">
                  <c:v>0.74843922144693353</c:v>
                </c:pt>
                <c:pt idx="53">
                  <c:v>0.74556352097778822</c:v>
                </c:pt>
                <c:pt idx="54">
                  <c:v>0.74938974776240841</c:v>
                </c:pt>
                <c:pt idx="55">
                  <c:v>0.75525232835174361</c:v>
                </c:pt>
                <c:pt idx="56">
                  <c:v>0.7450005290445455</c:v>
                </c:pt>
                <c:pt idx="57">
                  <c:v>0.74540601580946519</c:v>
                </c:pt>
                <c:pt idx="58">
                  <c:v>0.75348510680974823</c:v>
                </c:pt>
                <c:pt idx="59">
                  <c:v>0.75061973227565693</c:v>
                </c:pt>
                <c:pt idx="60">
                  <c:v>0.75612438756124389</c:v>
                </c:pt>
                <c:pt idx="61">
                  <c:v>0.75521557719054244</c:v>
                </c:pt>
                <c:pt idx="62">
                  <c:v>0.75334191504109316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A1-4DD9-8306-7D29A3D66DBB}"/>
            </c:ext>
          </c:extLst>
        </c:ser>
        <c:ser>
          <c:idx val="3"/>
          <c:order val="3"/>
          <c:tx>
            <c:strRef>
              <c:f>Peren!$P$2</c:f>
              <c:strCache>
                <c:ptCount val="1"/>
                <c:pt idx="0">
                  <c:v>Overige rassen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Peren!$P$130:$P$193</c:f>
              <c:numCache>
                <c:formatCode>0.0%</c:formatCode>
                <c:ptCount val="64"/>
                <c:pt idx="3">
                  <c:v>0.70592129105741563</c:v>
                </c:pt>
                <c:pt idx="7">
                  <c:v>0.6217890859894718</c:v>
                </c:pt>
                <c:pt idx="14">
                  <c:v>0.43681171891697329</c:v>
                </c:pt>
                <c:pt idx="17">
                  <c:v>0.38143474557557017</c:v>
                </c:pt>
                <c:pt idx="20">
                  <c:v>0.3625463455580536</c:v>
                </c:pt>
                <c:pt idx="22">
                  <c:v>0.30083223781096674</c:v>
                </c:pt>
                <c:pt idx="27">
                  <c:v>0.20141018492705143</c:v>
                </c:pt>
                <c:pt idx="37">
                  <c:v>9.0441420511118489E-2</c:v>
                </c:pt>
                <c:pt idx="38">
                  <c:v>8.604142111466577E-2</c:v>
                </c:pt>
                <c:pt idx="39">
                  <c:v>8.1395348837209308E-2</c:v>
                </c:pt>
                <c:pt idx="40">
                  <c:v>8.0578169131084898E-2</c:v>
                </c:pt>
                <c:pt idx="41">
                  <c:v>7.7907167459406262E-2</c:v>
                </c:pt>
                <c:pt idx="42">
                  <c:v>7.4893348080265446E-2</c:v>
                </c:pt>
                <c:pt idx="43">
                  <c:v>6.514249921703727E-2</c:v>
                </c:pt>
                <c:pt idx="44">
                  <c:v>3.2650546742645926E-2</c:v>
                </c:pt>
                <c:pt idx="45">
                  <c:v>2.9139270771069935E-2</c:v>
                </c:pt>
                <c:pt idx="46">
                  <c:v>2.5600231414521262E-2</c:v>
                </c:pt>
                <c:pt idx="47">
                  <c:v>2.3848684210526317E-2</c:v>
                </c:pt>
                <c:pt idx="48">
                  <c:v>2.5013376136971643E-2</c:v>
                </c:pt>
                <c:pt idx="49">
                  <c:v>3.0128205128205129E-2</c:v>
                </c:pt>
                <c:pt idx="50">
                  <c:v>3.8649155722326453E-2</c:v>
                </c:pt>
                <c:pt idx="51">
                  <c:v>4.1448250640009753E-2</c:v>
                </c:pt>
                <c:pt idx="52">
                  <c:v>4.4313869506671565E-2</c:v>
                </c:pt>
                <c:pt idx="53">
                  <c:v>5.1004818427547303E-2</c:v>
                </c:pt>
                <c:pt idx="54">
                  <c:v>4.7657793792862953E-2</c:v>
                </c:pt>
                <c:pt idx="55">
                  <c:v>4.9274420619449859E-2</c:v>
                </c:pt>
                <c:pt idx="56">
                  <c:v>6.0311078192783835E-2</c:v>
                </c:pt>
                <c:pt idx="57">
                  <c:v>5.8207576224206962E-2</c:v>
                </c:pt>
                <c:pt idx="58">
                  <c:v>0.10249724200180524</c:v>
                </c:pt>
                <c:pt idx="59">
                  <c:v>0.10887456618740704</c:v>
                </c:pt>
                <c:pt idx="60">
                  <c:v>0.1100889911008899</c:v>
                </c:pt>
                <c:pt idx="61">
                  <c:v>0.11484204251937215</c:v>
                </c:pt>
                <c:pt idx="62">
                  <c:v>0.11773442915140113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E-457C-AB3D-5968B369F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4800"/>
        <c:axId val="1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Peren!$M$2</c15:sqref>
                        </c15:formulaRef>
                      </c:ext>
                    </c:extLst>
                    <c:strCache>
                      <c:ptCount val="1"/>
                      <c:pt idx="0">
                        <c:v>Triomphe de Vienne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movingAvg"/>
                  <c:period val="2"/>
                  <c:dispRSqr val="0"/>
                  <c:dispEq val="0"/>
                </c:trendline>
                <c:val>
                  <c:numRef>
                    <c:extLst>
                      <c:ext uri="{02D57815-91ED-43cb-92C2-25804820EDAC}">
                        <c15:formulaRef>
                          <c15:sqref>Peren!$M$130:$M$194</c15:sqref>
                        </c15:formulaRef>
                      </c:ext>
                    </c:extLst>
                    <c:numCache>
                      <c:formatCode>0.0%</c:formatCode>
                      <c:ptCount val="65"/>
                      <c:pt idx="3">
                        <c:v>4.1277448652806442E-2</c:v>
                      </c:pt>
                      <c:pt idx="7">
                        <c:v>4.6488076627357974E-2</c:v>
                      </c:pt>
                      <c:pt idx="14">
                        <c:v>3.8508588398069719E-2</c:v>
                      </c:pt>
                      <c:pt idx="17">
                        <c:v>4.4883119341304144E-2</c:v>
                      </c:pt>
                      <c:pt idx="22">
                        <c:v>3.682751090134552E-2</c:v>
                      </c:pt>
                      <c:pt idx="27">
                        <c:v>3.8921413747173436E-2</c:v>
                      </c:pt>
                      <c:pt idx="37">
                        <c:v>3.5346830401593095E-2</c:v>
                      </c:pt>
                      <c:pt idx="38">
                        <c:v>3.56962451591177E-2</c:v>
                      </c:pt>
                      <c:pt idx="39">
                        <c:v>3.5049833887043191E-2</c:v>
                      </c:pt>
                      <c:pt idx="40">
                        <c:v>3.4557235421166309E-2</c:v>
                      </c:pt>
                      <c:pt idx="41">
                        <c:v>3.4607183860915207E-2</c:v>
                      </c:pt>
                      <c:pt idx="42">
                        <c:v>3.3654605782904093E-2</c:v>
                      </c:pt>
                      <c:pt idx="43">
                        <c:v>2.9752583777012214E-2</c:v>
                      </c:pt>
                      <c:pt idx="44">
                        <c:v>2.4641922069921454E-2</c:v>
                      </c:pt>
                      <c:pt idx="45">
                        <c:v>2.6598924088463836E-2</c:v>
                      </c:pt>
                      <c:pt idx="46">
                        <c:v>2.3141452126120916E-2</c:v>
                      </c:pt>
                      <c:pt idx="47">
                        <c:v>2.206688596491228E-2</c:v>
                      </c:pt>
                      <c:pt idx="48">
                        <c:v>1.7656500802568219E-2</c:v>
                      </c:pt>
                      <c:pt idx="49">
                        <c:v>1.7307692307692309E-2</c:v>
                      </c:pt>
                      <c:pt idx="50">
                        <c:v>1.7761100687929958E-2</c:v>
                      </c:pt>
                      <c:pt idx="51">
                        <c:v>1.4628794343532854E-2</c:v>
                      </c:pt>
                      <c:pt idx="52">
                        <c:v>1.3098298445342146E-2</c:v>
                      </c:pt>
                      <c:pt idx="53">
                        <c:v>1.2339875426019508E-2</c:v>
                      </c:pt>
                      <c:pt idx="54">
                        <c:v>1.1623852144600721E-2</c:v>
                      </c:pt>
                      <c:pt idx="55">
                        <c:v>1.1479315572882825E-2</c:v>
                      </c:pt>
                      <c:pt idx="56">
                        <c:v>1.121574436567559E-2</c:v>
                      </c:pt>
                      <c:pt idx="57">
                        <c:v>9.7525921363309717E-3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EB4-432D-93B9-C7277A6FFE74}"/>
                  </c:ext>
                </c:extLst>
              </c15:ser>
            </c15:filteredLineSeries>
          </c:ext>
        </c:extLst>
      </c:lineChart>
      <c:catAx>
        <c:axId val="8731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4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Précose de Trévoux</a:t>
            </a:r>
          </a:p>
        </c:rich>
      </c:tx>
      <c:layout>
        <c:manualLayout>
          <c:xMode val="edge"/>
          <c:yMode val="edge"/>
          <c:x val="0.39895835045671485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Peren!$K$3:$K$97</c:f>
              <c:numCache>
                <c:formatCode>#,##0;[Red]"-"#,##0</c:formatCode>
                <c:ptCount val="95"/>
                <c:pt idx="33">
                  <c:v>372.64</c:v>
                </c:pt>
                <c:pt idx="37">
                  <c:v>414.83</c:v>
                </c:pt>
                <c:pt idx="44">
                  <c:v>158.6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4-42FA-BD23-BE490846D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3136"/>
        <c:axId val="1"/>
      </c:lineChart>
      <c:catAx>
        <c:axId val="87310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Précose de Trévoux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Peren!$K$100:$K$194</c:f>
              <c:numCache>
                <c:formatCode>0.0%</c:formatCode>
                <c:ptCount val="95"/>
                <c:pt idx="33">
                  <c:v>3.4450879022535817E-2</c:v>
                </c:pt>
                <c:pt idx="37">
                  <c:v>4.0786449023575373E-2</c:v>
                </c:pt>
                <c:pt idx="44">
                  <c:v>2.2300588308079954E-2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2-4AF5-8448-68F1BACFA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6464"/>
        <c:axId val="1"/>
      </c:lineChart>
      <c:catAx>
        <c:axId val="8731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64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Saint Rémy</a:t>
            </a:r>
          </a:p>
        </c:rich>
      </c:tx>
      <c:layout>
        <c:manualLayout>
          <c:xMode val="edge"/>
          <c:yMode val="edge"/>
          <c:x val="0.4427082888125414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Peren!$L$3:$L$97</c:f>
              <c:numCache>
                <c:formatCode>#,##0;[Red]"-"#,##0</c:formatCode>
                <c:ptCount val="95"/>
                <c:pt idx="44">
                  <c:v>236.97</c:v>
                </c:pt>
                <c:pt idx="52">
                  <c:v>269.22000000000003</c:v>
                </c:pt>
                <c:pt idx="57">
                  <c:v>281.52999999999997</c:v>
                </c:pt>
                <c:pt idx="67">
                  <c:v>140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0-4FBB-B7C3-F9CB29680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6048"/>
        <c:axId val="1"/>
      </c:lineChart>
      <c:catAx>
        <c:axId val="8731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Saint Rémy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Peren!$L$100:$L$194</c:f>
              <c:numCache>
                <c:formatCode>0.0%</c:formatCode>
                <c:ptCount val="95"/>
                <c:pt idx="44">
                  <c:v>3.3320116086795123E-2</c:v>
                </c:pt>
                <c:pt idx="52">
                  <c:v>4.8350251072175172E-2</c:v>
                </c:pt>
                <c:pt idx="57">
                  <c:v>5.4504305671715762E-2</c:v>
                </c:pt>
                <c:pt idx="67">
                  <c:v>2.3232658479920346E-2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A-4C4A-B937-3603711A4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5216"/>
        <c:axId val="1"/>
      </c:lineChart>
      <c:catAx>
        <c:axId val="87310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521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Triomphe de Vienne</a:t>
            </a:r>
          </a:p>
        </c:rich>
      </c:tx>
      <c:layout>
        <c:manualLayout>
          <c:xMode val="edge"/>
          <c:yMode val="edge"/>
          <c:x val="0.39999999999999997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Peren!$M$3:$M$97</c:f>
              <c:numCache>
                <c:formatCode>#,##0;[Red]"-"#,##0</c:formatCode>
                <c:ptCount val="95"/>
                <c:pt idx="33">
                  <c:v>446.48</c:v>
                </c:pt>
                <c:pt idx="37">
                  <c:v>472.82</c:v>
                </c:pt>
                <c:pt idx="44">
                  <c:v>273.87</c:v>
                </c:pt>
                <c:pt idx="47">
                  <c:v>284.55</c:v>
                </c:pt>
                <c:pt idx="52">
                  <c:v>205.06</c:v>
                </c:pt>
                <c:pt idx="57">
                  <c:v>201.04</c:v>
                </c:pt>
                <c:pt idx="67">
                  <c:v>213</c:v>
                </c:pt>
                <c:pt idx="68">
                  <c:v>212</c:v>
                </c:pt>
                <c:pt idx="69">
                  <c:v>211</c:v>
                </c:pt>
                <c:pt idx="70">
                  <c:v>208</c:v>
                </c:pt>
                <c:pt idx="71">
                  <c:v>211</c:v>
                </c:pt>
                <c:pt idx="72">
                  <c:v>213</c:v>
                </c:pt>
                <c:pt idx="73">
                  <c:v>190</c:v>
                </c:pt>
                <c:pt idx="74">
                  <c:v>160</c:v>
                </c:pt>
                <c:pt idx="75">
                  <c:v>178</c:v>
                </c:pt>
                <c:pt idx="76">
                  <c:v>160</c:v>
                </c:pt>
                <c:pt idx="77">
                  <c:v>161</c:v>
                </c:pt>
                <c:pt idx="78">
                  <c:v>132</c:v>
                </c:pt>
                <c:pt idx="79">
                  <c:v>135</c:v>
                </c:pt>
                <c:pt idx="80">
                  <c:v>142</c:v>
                </c:pt>
                <c:pt idx="81">
                  <c:v>120</c:v>
                </c:pt>
                <c:pt idx="82">
                  <c:v>107</c:v>
                </c:pt>
                <c:pt idx="83">
                  <c:v>105</c:v>
                </c:pt>
                <c:pt idx="84">
                  <c:v>100</c:v>
                </c:pt>
                <c:pt idx="85">
                  <c:v>106</c:v>
                </c:pt>
                <c:pt idx="86">
                  <c:v>106</c:v>
                </c:pt>
                <c:pt idx="8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8-450C-BEBF-6B0CB3E87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03968"/>
        <c:axId val="1"/>
      </c:lineChart>
      <c:catAx>
        <c:axId val="87310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Triomphe de Vienne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Peren!$M$100:$M$194</c:f>
              <c:numCache>
                <c:formatCode>0.0%</c:formatCode>
                <c:ptCount val="95"/>
                <c:pt idx="33">
                  <c:v>4.1277448652806442E-2</c:v>
                </c:pt>
                <c:pt idx="37">
                  <c:v>4.6488076627357974E-2</c:v>
                </c:pt>
                <c:pt idx="44">
                  <c:v>3.8508588398069719E-2</c:v>
                </c:pt>
                <c:pt idx="47">
                  <c:v>4.4883119341304144E-2</c:v>
                </c:pt>
                <c:pt idx="52">
                  <c:v>3.682751090134552E-2</c:v>
                </c:pt>
                <c:pt idx="57">
                  <c:v>3.8921413747173436E-2</c:v>
                </c:pt>
                <c:pt idx="67">
                  <c:v>3.5346830401593095E-2</c:v>
                </c:pt>
                <c:pt idx="68">
                  <c:v>3.56962451591177E-2</c:v>
                </c:pt>
                <c:pt idx="69">
                  <c:v>3.5049833887043191E-2</c:v>
                </c:pt>
                <c:pt idx="70">
                  <c:v>3.4557235421166309E-2</c:v>
                </c:pt>
                <c:pt idx="71">
                  <c:v>3.4607183860915207E-2</c:v>
                </c:pt>
                <c:pt idx="72">
                  <c:v>3.3654605782904093E-2</c:v>
                </c:pt>
                <c:pt idx="73">
                  <c:v>2.9752583777012214E-2</c:v>
                </c:pt>
                <c:pt idx="74">
                  <c:v>2.4641922069921454E-2</c:v>
                </c:pt>
                <c:pt idx="75">
                  <c:v>2.6598924088463836E-2</c:v>
                </c:pt>
                <c:pt idx="76">
                  <c:v>2.3141452126120916E-2</c:v>
                </c:pt>
                <c:pt idx="77">
                  <c:v>2.206688596491228E-2</c:v>
                </c:pt>
                <c:pt idx="78">
                  <c:v>1.7656500802568219E-2</c:v>
                </c:pt>
                <c:pt idx="79">
                  <c:v>1.7307692307692309E-2</c:v>
                </c:pt>
                <c:pt idx="80">
                  <c:v>1.7761100687929958E-2</c:v>
                </c:pt>
                <c:pt idx="81">
                  <c:v>1.4628794343532854E-2</c:v>
                </c:pt>
                <c:pt idx="82">
                  <c:v>1.3098298445342146E-2</c:v>
                </c:pt>
                <c:pt idx="83">
                  <c:v>1.2339875426019508E-2</c:v>
                </c:pt>
                <c:pt idx="84">
                  <c:v>1.1623852144600721E-2</c:v>
                </c:pt>
                <c:pt idx="85">
                  <c:v>1.1479315572882825E-2</c:v>
                </c:pt>
                <c:pt idx="86">
                  <c:v>1.121574436567559E-2</c:v>
                </c:pt>
                <c:pt idx="87">
                  <c:v>9.7525921363309717E-3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A-4FDE-BA41-C26D1625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379376"/>
        <c:axId val="1"/>
      </c:lineChart>
      <c:catAx>
        <c:axId val="71737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1737937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nl-NL"/>
              <a:t>Aandeel van een aantal perenrassen in de totale oppervlakte peren
Nederland</a:t>
            </a:r>
          </a:p>
        </c:rich>
      </c:tx>
      <c:layout>
        <c:manualLayout>
          <c:xMode val="edge"/>
          <c:yMode val="edge"/>
          <c:x val="0.14271466834301805"/>
          <c:y val="2.060227581270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8622154205645924"/>
          <c:w val="0.92812499999999998"/>
          <c:h val="0.7044283727856901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Peren!$H$2</c:f>
              <c:strCache>
                <c:ptCount val="1"/>
                <c:pt idx="0">
                  <c:v>Conférence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Peren!$H$130:$H$194</c:f>
              <c:numCache>
                <c:formatCode>0.0%</c:formatCode>
                <c:ptCount val="65"/>
                <c:pt idx="3">
                  <c:v>0.15728290695008396</c:v>
                </c:pt>
                <c:pt idx="7">
                  <c:v>0.18889406712169568</c:v>
                </c:pt>
                <c:pt idx="14">
                  <c:v>0.25470758951169303</c:v>
                </c:pt>
                <c:pt idx="17">
                  <c:v>0.27917126723240482</c:v>
                </c:pt>
                <c:pt idx="20">
                  <c:v>0.31649945404105406</c:v>
                </c:pt>
                <c:pt idx="22">
                  <c:v>0.34725544708088185</c:v>
                </c:pt>
                <c:pt idx="27">
                  <c:v>0.42753539014341918</c:v>
                </c:pt>
                <c:pt idx="37">
                  <c:v>0.57168934616661138</c:v>
                </c:pt>
                <c:pt idx="38">
                  <c:v>0.58309479710388956</c:v>
                </c:pt>
                <c:pt idx="39">
                  <c:v>0.59634551495016608</c:v>
                </c:pt>
                <c:pt idx="40">
                  <c:v>0.60824057152350886</c:v>
                </c:pt>
                <c:pt idx="41">
                  <c:v>0.62391340003280304</c:v>
                </c:pt>
                <c:pt idx="42">
                  <c:v>0.63754147574656339</c:v>
                </c:pt>
                <c:pt idx="43">
                  <c:v>0.65158158471656746</c:v>
                </c:pt>
                <c:pt idx="44">
                  <c:v>0.69413214230709996</c:v>
                </c:pt>
                <c:pt idx="45">
                  <c:v>0.70188284518828448</c:v>
                </c:pt>
                <c:pt idx="46">
                  <c:v>0.73372866647382118</c:v>
                </c:pt>
                <c:pt idx="47">
                  <c:v>0.74616228070175439</c:v>
                </c:pt>
                <c:pt idx="48">
                  <c:v>0.75735687533440343</c:v>
                </c:pt>
                <c:pt idx="49">
                  <c:v>0.75346153846153852</c:v>
                </c:pt>
                <c:pt idx="50">
                  <c:v>0.73646028767979987</c:v>
                </c:pt>
                <c:pt idx="51">
                  <c:v>0.7343654760453493</c:v>
                </c:pt>
                <c:pt idx="52">
                  <c:v>0.74843922144693353</c:v>
                </c:pt>
                <c:pt idx="53">
                  <c:v>0.74556352097778822</c:v>
                </c:pt>
                <c:pt idx="54">
                  <c:v>0.74938974776240841</c:v>
                </c:pt>
                <c:pt idx="55">
                  <c:v>0.75525232835174361</c:v>
                </c:pt>
                <c:pt idx="56">
                  <c:v>0.7450005290445455</c:v>
                </c:pt>
                <c:pt idx="57">
                  <c:v>0.74540601580946519</c:v>
                </c:pt>
                <c:pt idx="58">
                  <c:v>0.75348510680974823</c:v>
                </c:pt>
                <c:pt idx="59">
                  <c:v>0.75061973227565693</c:v>
                </c:pt>
                <c:pt idx="60">
                  <c:v>0.75612438756124389</c:v>
                </c:pt>
                <c:pt idx="61">
                  <c:v>0.75521557719054244</c:v>
                </c:pt>
                <c:pt idx="62">
                  <c:v>0.75334191504109316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0-42F0-87CC-3FD033353E54}"/>
            </c:ext>
          </c:extLst>
        </c:ser>
        <c:ser>
          <c:idx val="1"/>
          <c:order val="1"/>
          <c:tx>
            <c:strRef>
              <c:f>Peren!$I$99</c:f>
              <c:strCache>
                <c:ptCount val="1"/>
                <c:pt idx="0">
                  <c:v>Doyenné du Comice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Peren!$I$130:$I$194</c:f>
              <c:numCache>
                <c:formatCode>0.0%</c:formatCode>
                <c:ptCount val="65"/>
                <c:pt idx="3">
                  <c:v>6.1067474317158137E-2</c:v>
                </c:pt>
                <c:pt idx="7">
                  <c:v>0.10204232123789914</c:v>
                </c:pt>
                <c:pt idx="14">
                  <c:v>0.18868463087323817</c:v>
                </c:pt>
                <c:pt idx="17">
                  <c:v>0.19618599955834568</c:v>
                </c:pt>
                <c:pt idx="20">
                  <c:v>0.20744176002535622</c:v>
                </c:pt>
                <c:pt idx="22">
                  <c:v>0.21783294900253589</c:v>
                </c:pt>
                <c:pt idx="27">
                  <c:v>0.22406336152154385</c:v>
                </c:pt>
                <c:pt idx="37">
                  <c:v>0.21141719216727514</c:v>
                </c:pt>
                <c:pt idx="38">
                  <c:v>0.20710557332884325</c:v>
                </c:pt>
                <c:pt idx="39">
                  <c:v>0.20265780730897009</c:v>
                </c:pt>
                <c:pt idx="40">
                  <c:v>0.19471673035387937</c:v>
                </c:pt>
                <c:pt idx="41">
                  <c:v>0.18418894538297523</c:v>
                </c:pt>
                <c:pt idx="42">
                  <c:v>0.17680518249328489</c:v>
                </c:pt>
                <c:pt idx="43">
                  <c:v>0.16896335734419041</c:v>
                </c:pt>
                <c:pt idx="44">
                  <c:v>0.16371476975204066</c:v>
                </c:pt>
                <c:pt idx="45">
                  <c:v>0.15720263000597728</c:v>
                </c:pt>
                <c:pt idx="46">
                  <c:v>0.1489730980619034</c:v>
                </c:pt>
                <c:pt idx="47">
                  <c:v>0.13706140350877194</c:v>
                </c:pt>
                <c:pt idx="48">
                  <c:v>0.12520064205457465</c:v>
                </c:pt>
                <c:pt idx="49">
                  <c:v>0.11987179487179488</c:v>
                </c:pt>
                <c:pt idx="50">
                  <c:v>0.1210756722951845</c:v>
                </c:pt>
                <c:pt idx="51">
                  <c:v>0.11776179446543947</c:v>
                </c:pt>
                <c:pt idx="52">
                  <c:v>0.10772432366262701</c:v>
                </c:pt>
                <c:pt idx="53">
                  <c:v>0.10095193324715007</c:v>
                </c:pt>
                <c:pt idx="54">
                  <c:v>9.9848889922120196E-2</c:v>
                </c:pt>
                <c:pt idx="55">
                  <c:v>9.898202295863115E-2</c:v>
                </c:pt>
                <c:pt idx="56">
                  <c:v>9.0043381652735163E-2</c:v>
                </c:pt>
                <c:pt idx="57">
                  <c:v>7.9149984601170315E-2</c:v>
                </c:pt>
                <c:pt idx="58">
                  <c:v>7.6521913549292955E-2</c:v>
                </c:pt>
                <c:pt idx="59">
                  <c:v>7.6450173525037191E-2</c:v>
                </c:pt>
                <c:pt idx="60">
                  <c:v>7.2592740725927404E-2</c:v>
                </c:pt>
                <c:pt idx="61">
                  <c:v>7.0733161136499106E-2</c:v>
                </c:pt>
                <c:pt idx="62">
                  <c:v>7.0105951084265775E-2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0-42F0-87CC-3FD033353E54}"/>
            </c:ext>
          </c:extLst>
        </c:ser>
        <c:ser>
          <c:idx val="0"/>
          <c:order val="2"/>
          <c:tx>
            <c:strRef>
              <c:f>Peren!$B$99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Peren!$B$130:$B$194</c:f>
              <c:numCache>
                <c:formatCode>0.0%</c:formatCode>
                <c:ptCount val="65"/>
                <c:pt idx="7">
                  <c:v>2.9601466160904078E-2</c:v>
                </c:pt>
                <c:pt idx="14">
                  <c:v>2.0017098055096234E-2</c:v>
                </c:pt>
                <c:pt idx="37">
                  <c:v>1.6096913375373383E-2</c:v>
                </c:pt>
                <c:pt idx="42">
                  <c:v>3.2232580186443358E-2</c:v>
                </c:pt>
                <c:pt idx="44">
                  <c:v>2.9724318496842754E-2</c:v>
                </c:pt>
                <c:pt idx="45">
                  <c:v>3.7507471607890017E-2</c:v>
                </c:pt>
                <c:pt idx="46">
                  <c:v>3.0517789991321955E-2</c:v>
                </c:pt>
                <c:pt idx="47">
                  <c:v>3.6047149122807015E-2</c:v>
                </c:pt>
                <c:pt idx="48">
                  <c:v>4.3606206527554842E-2</c:v>
                </c:pt>
                <c:pt idx="49">
                  <c:v>4.6410256410256409E-2</c:v>
                </c:pt>
                <c:pt idx="50">
                  <c:v>5.3533458411507195E-2</c:v>
                </c:pt>
                <c:pt idx="51">
                  <c:v>5.4857978788248205E-2</c:v>
                </c:pt>
                <c:pt idx="52">
                  <c:v>5.5086301872934264E-2</c:v>
                </c:pt>
                <c:pt idx="53">
                  <c:v>5.8761311552473848E-2</c:v>
                </c:pt>
                <c:pt idx="54">
                  <c:v>5.9746600023247706E-2</c:v>
                </c:pt>
                <c:pt idx="55">
                  <c:v>5.5772146415421268E-2</c:v>
                </c:pt>
                <c:pt idx="56">
                  <c:v>6.6871230557612946E-2</c:v>
                </c:pt>
                <c:pt idx="57">
                  <c:v>6.9602710194025252E-2</c:v>
                </c:pt>
                <c:pt idx="58">
                  <c:v>6.749573763915355E-2</c:v>
                </c:pt>
                <c:pt idx="59">
                  <c:v>6.4055528011898857E-2</c:v>
                </c:pt>
                <c:pt idx="60">
                  <c:v>6.1193880611938804E-2</c:v>
                </c:pt>
                <c:pt idx="61">
                  <c:v>5.9308563481025235E-2</c:v>
                </c:pt>
                <c:pt idx="62">
                  <c:v>5.8817704723239925E-2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50-42F0-87CC-3FD033353E54}"/>
            </c:ext>
          </c:extLst>
        </c:ser>
        <c:ser>
          <c:idx val="2"/>
          <c:order val="3"/>
          <c:tx>
            <c:strRef>
              <c:f>Peren!$P$2</c:f>
              <c:strCache>
                <c:ptCount val="1"/>
                <c:pt idx="0">
                  <c:v>Overige rassen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Peren!$A$130:$A$194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Peren!$P$130:$P$194</c:f>
              <c:numCache>
                <c:formatCode>0.0%</c:formatCode>
                <c:ptCount val="65"/>
                <c:pt idx="3">
                  <c:v>0.70592129105741563</c:v>
                </c:pt>
                <c:pt idx="7">
                  <c:v>0.6217890859894718</c:v>
                </c:pt>
                <c:pt idx="14">
                  <c:v>0.43681171891697329</c:v>
                </c:pt>
                <c:pt idx="17">
                  <c:v>0.38143474557557017</c:v>
                </c:pt>
                <c:pt idx="20">
                  <c:v>0.3625463455580536</c:v>
                </c:pt>
                <c:pt idx="22">
                  <c:v>0.30083223781096674</c:v>
                </c:pt>
                <c:pt idx="27">
                  <c:v>0.20141018492705143</c:v>
                </c:pt>
                <c:pt idx="37">
                  <c:v>9.0441420511118489E-2</c:v>
                </c:pt>
                <c:pt idx="38">
                  <c:v>8.604142111466577E-2</c:v>
                </c:pt>
                <c:pt idx="39">
                  <c:v>8.1395348837209308E-2</c:v>
                </c:pt>
                <c:pt idx="40">
                  <c:v>8.0578169131084898E-2</c:v>
                </c:pt>
                <c:pt idx="41">
                  <c:v>7.7907167459406262E-2</c:v>
                </c:pt>
                <c:pt idx="42">
                  <c:v>7.4893348080265446E-2</c:v>
                </c:pt>
                <c:pt idx="43">
                  <c:v>6.514249921703727E-2</c:v>
                </c:pt>
                <c:pt idx="44">
                  <c:v>3.2650546742645926E-2</c:v>
                </c:pt>
                <c:pt idx="45">
                  <c:v>2.9139270771069935E-2</c:v>
                </c:pt>
                <c:pt idx="46">
                  <c:v>2.5600231414521262E-2</c:v>
                </c:pt>
                <c:pt idx="47">
                  <c:v>2.3848684210526317E-2</c:v>
                </c:pt>
                <c:pt idx="48">
                  <c:v>2.5013376136971643E-2</c:v>
                </c:pt>
                <c:pt idx="49">
                  <c:v>3.0128205128205129E-2</c:v>
                </c:pt>
                <c:pt idx="50">
                  <c:v>3.8649155722326453E-2</c:v>
                </c:pt>
                <c:pt idx="51">
                  <c:v>4.1448250640009753E-2</c:v>
                </c:pt>
                <c:pt idx="52">
                  <c:v>4.4313869506671565E-2</c:v>
                </c:pt>
                <c:pt idx="53">
                  <c:v>5.1004818427547303E-2</c:v>
                </c:pt>
                <c:pt idx="54">
                  <c:v>4.7657793792862953E-2</c:v>
                </c:pt>
                <c:pt idx="55">
                  <c:v>4.9274420619449859E-2</c:v>
                </c:pt>
                <c:pt idx="56">
                  <c:v>6.0311078192783835E-2</c:v>
                </c:pt>
                <c:pt idx="57">
                  <c:v>5.8207576224206962E-2</c:v>
                </c:pt>
                <c:pt idx="58">
                  <c:v>0.10249724200180524</c:v>
                </c:pt>
                <c:pt idx="59">
                  <c:v>0.10887456618740704</c:v>
                </c:pt>
                <c:pt idx="60">
                  <c:v>0.1100889911008899</c:v>
                </c:pt>
                <c:pt idx="61">
                  <c:v>0.11484204251937215</c:v>
                </c:pt>
                <c:pt idx="62">
                  <c:v>0.11773442915140113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50-42F0-87CC-3FD03335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3105632"/>
        <c:axId val="1"/>
      </c:barChart>
      <c:catAx>
        <c:axId val="87310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3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Beurré Alexandre Lucas</a:t>
            </a:r>
          </a:p>
        </c:rich>
      </c:tx>
      <c:layout>
        <c:manualLayout>
          <c:xMode val="edge"/>
          <c:yMode val="edge"/>
          <c:x val="0.38020832990865705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0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Peren!$B$3:$B$97</c:f>
              <c:numCache>
                <c:formatCode>#,##0;[Red]"-"#,##0</c:formatCode>
                <c:ptCount val="95"/>
                <c:pt idx="37">
                  <c:v>301.07</c:v>
                </c:pt>
                <c:pt idx="44">
                  <c:v>142.36000000000001</c:v>
                </c:pt>
                <c:pt idx="67">
                  <c:v>97</c:v>
                </c:pt>
                <c:pt idx="72">
                  <c:v>204</c:v>
                </c:pt>
                <c:pt idx="74">
                  <c:v>193</c:v>
                </c:pt>
                <c:pt idx="75">
                  <c:v>251</c:v>
                </c:pt>
                <c:pt idx="76">
                  <c:v>211</c:v>
                </c:pt>
                <c:pt idx="77">
                  <c:v>263</c:v>
                </c:pt>
                <c:pt idx="78">
                  <c:v>326</c:v>
                </c:pt>
                <c:pt idx="79">
                  <c:v>362</c:v>
                </c:pt>
                <c:pt idx="80">
                  <c:v>428</c:v>
                </c:pt>
                <c:pt idx="81">
                  <c:v>450</c:v>
                </c:pt>
                <c:pt idx="82">
                  <c:v>450</c:v>
                </c:pt>
                <c:pt idx="83">
                  <c:v>500</c:v>
                </c:pt>
                <c:pt idx="84">
                  <c:v>514</c:v>
                </c:pt>
                <c:pt idx="85">
                  <c:v>515</c:v>
                </c:pt>
                <c:pt idx="86">
                  <c:v>632</c:v>
                </c:pt>
                <c:pt idx="87">
                  <c:v>678</c:v>
                </c:pt>
                <c:pt idx="88">
                  <c:v>673</c:v>
                </c:pt>
                <c:pt idx="89">
                  <c:v>646</c:v>
                </c:pt>
                <c:pt idx="90">
                  <c:v>612</c:v>
                </c:pt>
                <c:pt idx="91">
                  <c:v>597</c:v>
                </c:pt>
                <c:pt idx="92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8-4C33-B40B-A708437F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08096"/>
        <c:axId val="1"/>
      </c:lineChart>
      <c:catAx>
        <c:axId val="6444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40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Beurré Alexandre Lucas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Peren!$B$100:$B$194</c:f>
              <c:numCache>
                <c:formatCode>0.0%</c:formatCode>
                <c:ptCount val="95"/>
                <c:pt idx="37">
                  <c:v>2.9601466160904078E-2</c:v>
                </c:pt>
                <c:pt idx="44">
                  <c:v>2.0017098055096234E-2</c:v>
                </c:pt>
                <c:pt idx="67">
                  <c:v>1.6096913375373383E-2</c:v>
                </c:pt>
                <c:pt idx="72">
                  <c:v>3.2232580186443358E-2</c:v>
                </c:pt>
                <c:pt idx="74">
                  <c:v>2.9724318496842754E-2</c:v>
                </c:pt>
                <c:pt idx="75">
                  <c:v>3.7507471607890017E-2</c:v>
                </c:pt>
                <c:pt idx="76">
                  <c:v>3.0517789991321955E-2</c:v>
                </c:pt>
                <c:pt idx="77">
                  <c:v>3.6047149122807015E-2</c:v>
                </c:pt>
                <c:pt idx="78">
                  <c:v>4.3606206527554842E-2</c:v>
                </c:pt>
                <c:pt idx="79">
                  <c:v>4.6410256410256409E-2</c:v>
                </c:pt>
                <c:pt idx="80">
                  <c:v>5.3533458411507195E-2</c:v>
                </c:pt>
                <c:pt idx="81">
                  <c:v>5.4857978788248205E-2</c:v>
                </c:pt>
                <c:pt idx="82">
                  <c:v>5.5086301872934264E-2</c:v>
                </c:pt>
                <c:pt idx="83">
                  <c:v>5.8761311552473848E-2</c:v>
                </c:pt>
                <c:pt idx="84">
                  <c:v>5.9746600023247706E-2</c:v>
                </c:pt>
                <c:pt idx="85">
                  <c:v>5.5772146415421268E-2</c:v>
                </c:pt>
                <c:pt idx="86">
                  <c:v>6.6871230557612946E-2</c:v>
                </c:pt>
                <c:pt idx="87">
                  <c:v>6.9602710194025252E-2</c:v>
                </c:pt>
                <c:pt idx="88">
                  <c:v>6.749573763915355E-2</c:v>
                </c:pt>
                <c:pt idx="89">
                  <c:v>6.4055528011898857E-2</c:v>
                </c:pt>
                <c:pt idx="90">
                  <c:v>6.1193880611938804E-2</c:v>
                </c:pt>
                <c:pt idx="91">
                  <c:v>5.9308563481025235E-2</c:v>
                </c:pt>
                <c:pt idx="92">
                  <c:v>5.8817704723239925E-2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8-4594-83B0-A262F1C63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08512"/>
        <c:axId val="1"/>
      </c:lineChart>
      <c:catAx>
        <c:axId val="6444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40851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Beurré Hardy</a:t>
            </a:r>
          </a:p>
        </c:rich>
      </c:tx>
      <c:layout>
        <c:manualLayout>
          <c:xMode val="edge"/>
          <c:yMode val="edge"/>
          <c:x val="0.43229168379004818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Peren!$C$3:$C$97</c:f>
              <c:numCache>
                <c:formatCode>#,##0;[Red]"-"#,##0</c:formatCode>
                <c:ptCount val="95"/>
                <c:pt idx="33">
                  <c:v>668.77</c:v>
                </c:pt>
                <c:pt idx="37">
                  <c:v>846.07</c:v>
                </c:pt>
                <c:pt idx="44">
                  <c:v>760.19</c:v>
                </c:pt>
                <c:pt idx="47">
                  <c:v>602.82000000000005</c:v>
                </c:pt>
                <c:pt idx="50">
                  <c:v>503.35</c:v>
                </c:pt>
                <c:pt idx="52">
                  <c:v>429.5</c:v>
                </c:pt>
                <c:pt idx="57">
                  <c:v>295.77</c:v>
                </c:pt>
                <c:pt idx="67">
                  <c:v>215</c:v>
                </c:pt>
                <c:pt idx="68">
                  <c:v>194</c:v>
                </c:pt>
                <c:pt idx="69">
                  <c:v>168</c:v>
                </c:pt>
                <c:pt idx="70">
                  <c:v>146</c:v>
                </c:pt>
                <c:pt idx="7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B-409B-A945-A78446A9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09344"/>
        <c:axId val="1"/>
      </c:lineChart>
      <c:catAx>
        <c:axId val="6444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40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Beurré Hardy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9.6875000000000003E-2"/>
          <c:y val="0.16164817749603805"/>
          <c:w val="0.87604166666666672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Peren!$C$100:$C$194</c:f>
              <c:numCache>
                <c:formatCode>0.0%</c:formatCode>
                <c:ptCount val="95"/>
                <c:pt idx="33">
                  <c:v>6.1828344686295826E-2</c:v>
                </c:pt>
                <c:pt idx="37">
                  <c:v>8.3186343623596226E-2</c:v>
                </c:pt>
                <c:pt idx="44">
                  <c:v>0.1068895600625429</c:v>
                </c:pt>
                <c:pt idx="47">
                  <c:v>9.5085018454840853E-2</c:v>
                </c:pt>
                <c:pt idx="50">
                  <c:v>8.7658193128405726E-2</c:v>
                </c:pt>
                <c:pt idx="52">
                  <c:v>7.7135550239578174E-2</c:v>
                </c:pt>
                <c:pt idx="57">
                  <c:v>5.7261174612024901E-2</c:v>
                </c:pt>
                <c:pt idx="67">
                  <c:v>3.5678725522734815E-2</c:v>
                </c:pt>
                <c:pt idx="68">
                  <c:v>3.2665431890890724E-2</c:v>
                </c:pt>
                <c:pt idx="69">
                  <c:v>2.7906976744186046E-2</c:v>
                </c:pt>
                <c:pt idx="70">
                  <c:v>2.4256521016780195E-2</c:v>
                </c:pt>
                <c:pt idx="72">
                  <c:v>1.6748301469426449E-2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4-4D26-BE63-6A1C1E971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06432"/>
        <c:axId val="1"/>
      </c:lineChart>
      <c:catAx>
        <c:axId val="6444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40643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Bonne Louise d'Avranches</a:t>
            </a:r>
          </a:p>
        </c:rich>
      </c:tx>
      <c:layout>
        <c:manualLayout>
          <c:xMode val="edge"/>
          <c:yMode val="edge"/>
          <c:x val="0.36666666666666664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7083333333333337E-2"/>
          <c:y val="0.12519809825673534"/>
          <c:w val="0.89479166666666665"/>
          <c:h val="0.80824088748019018"/>
        </c:manualLayout>
      </c:layout>
      <c:lineChart>
        <c:grouping val="standard"/>
        <c:varyColors val="0"/>
        <c:ser>
          <c:idx val="9"/>
          <c:order val="0"/>
          <c:tx>
            <c:strRef>
              <c:f>Peren!$B$2</c:f>
              <c:strCache>
                <c:ptCount val="1"/>
                <c:pt idx="0">
                  <c:v>Beurré Alexandre Lucas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Peren!$D$3:$D$97</c:f>
              <c:numCache>
                <c:formatCode>#,##0;[Red]"-"#,##0</c:formatCode>
                <c:ptCount val="95"/>
                <c:pt idx="33">
                  <c:v>507.83</c:v>
                </c:pt>
                <c:pt idx="37">
                  <c:v>623.86</c:v>
                </c:pt>
                <c:pt idx="44">
                  <c:v>525.66</c:v>
                </c:pt>
                <c:pt idx="47">
                  <c:v>376.03</c:v>
                </c:pt>
                <c:pt idx="50">
                  <c:v>293.16000000000003</c:v>
                </c:pt>
                <c:pt idx="52">
                  <c:v>236.74</c:v>
                </c:pt>
                <c:pt idx="57">
                  <c:v>150.66999999999999</c:v>
                </c:pt>
                <c:pt idx="67">
                  <c:v>47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A-4DD9-B806-CE7F65E1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407264"/>
        <c:axId val="1"/>
      </c:lineChart>
      <c:catAx>
        <c:axId val="6444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hectare</a:t>
                </a:r>
              </a:p>
            </c:rich>
          </c:tx>
          <c:layout>
            <c:manualLayout>
              <c:xMode val="edge"/>
              <c:yMode val="edge"/>
              <c:x val="1.2500013698705199E-2"/>
              <c:y val="0.4801902782819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4440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Aandeel in de totale oppervlakte peren
Bonne Louise d'Avranches</a:t>
            </a:r>
          </a:p>
        </c:rich>
      </c:tx>
      <c:layout>
        <c:manualLayout>
          <c:xMode val="edge"/>
          <c:yMode val="edge"/>
          <c:x val="0.31250001369870523"/>
          <c:y val="2.0602130616025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9583333333333334E-2"/>
          <c:y val="0.16164817749603805"/>
          <c:w val="0.8833333333333333"/>
          <c:h val="0.7733755942947702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Peren!$A$100:$A$194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Peren!$D$100:$D$194</c:f>
              <c:numCache>
                <c:formatCode>0.0%</c:formatCode>
                <c:ptCount val="95"/>
                <c:pt idx="33">
                  <c:v>4.6949307358346834E-2</c:v>
                </c:pt>
                <c:pt idx="37">
                  <c:v>6.1338461750229577E-2</c:v>
                </c:pt>
                <c:pt idx="44">
                  <c:v>7.3912529949718211E-2</c:v>
                </c:pt>
                <c:pt idx="47">
                  <c:v>5.9312596611880493E-2</c:v>
                </c:pt>
                <c:pt idx="50">
                  <c:v>5.1053692058256529E-2</c:v>
                </c:pt>
                <c:pt idx="52">
                  <c:v>4.251704345452325E-2</c:v>
                </c:pt>
                <c:pt idx="57">
                  <c:v>2.9169764272217576E-2</c:v>
                </c:pt>
                <c:pt idx="67">
                  <c:v>7.7995353468304019E-3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B-4069-A750-5EF6929C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46544"/>
        <c:axId val="1"/>
      </c:lineChart>
      <c:catAx>
        <c:axId val="8698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Percentage (%)</a:t>
                </a:r>
              </a:p>
            </c:rich>
          </c:tx>
          <c:layout>
            <c:manualLayout>
              <c:xMode val="edge"/>
              <c:yMode val="edge"/>
              <c:x val="1.5624962328560706E-2"/>
              <c:y val="0.4516640586858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984654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78740157480314965" right="0.78740157480314965" top="0.78740157480314965" bottom="0.78740157480314965" header="0.39370078740157483" footer="0.39370078740157483"/>
  <pageSetup paperSize="9" orientation="landscape" horizontalDpi="300" verticalDpi="300" r:id="rId1"/>
  <headerFooter alignWithMargins="0">
    <oddHeader>&amp;L&amp;"Arial,Standaard"&amp;8&amp;D&amp;R&amp;"Arial,Standaard"&amp;8&amp;T</oddHeader>
    <oddFooter>&amp;L&amp;"Arial,Standaard"&amp;8&amp;F / &amp;A&amp;R&amp;"Arial,Standaard"&amp;8&amp;D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16807</xdr:colOff>
      <xdr:row>2</xdr:row>
      <xdr:rowOff>11205</xdr:rowOff>
    </xdr:from>
    <xdr:to>
      <xdr:col>28</xdr:col>
      <xdr:colOff>11206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9B4E1CA-5C8A-1044-191B-05E92D428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E0CFDC4-FDB2-B814-98F1-C201AFBF1E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5340B62-3EE4-AA1C-A954-B36CD7B187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0143D8C-A9A8-B2C5-CF5F-0EE5E39FD2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D7A4721-7DBB-AED9-E569-11ABCCB28E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B51B84-18E6-92BC-F918-D54B6B05D6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B2ECEFC-5223-04B0-FF06-F4A558B1B9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DF2B357-2595-1861-FE0D-1F33A24493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EED6D2A-0DEB-1DCA-1344-5A5BAF24C0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1471241-17DC-FF33-015C-11C08B585E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85671B9-38EB-0A07-1AE7-C0F10DF5F9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878369C-2BD5-2A62-1008-D8F8E15519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5B94ADE-90FA-A8AE-9B58-24E98E1AEC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C22EC50-01A1-737D-CDCC-17CFA1E87A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8F5DEB9-A598-CC64-417B-97983348F0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4C9862B-A040-F962-8540-14DD3620AC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DA734FB-31C2-2BFF-CD9B-77CDC37433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F17C6A2-5B48-98A9-4EAC-537708088E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E13317A-8003-6AD9-B383-F4849A63ED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C89DDEA-4038-D5E1-C5B3-A3CC0A032D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FA7ABCF-AA3D-A9A4-F065-41E25B48F4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E7B8F4F-8115-139A-6025-E85868B158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77E1AD1-C026-657F-E88D-0F94933EA9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F001B03-B70E-EB04-B3E2-681D8B86B7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6010275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0AF4B9-C09C-4225-C440-91C100F498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3" transitionEvaluation="1"/>
  <dimension ref="A1:R19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6.42578125" defaultRowHeight="12.75" x14ac:dyDescent="0.2"/>
  <cols>
    <col min="1" max="1" width="10.7109375" style="13" customWidth="1"/>
    <col min="2" max="17" width="12.7109375" style="2" customWidth="1"/>
    <col min="18" max="76" width="10.7109375" style="2" customWidth="1"/>
    <col min="77" max="16384" width="16.42578125" style="2"/>
  </cols>
  <sheetData>
    <row r="1" spans="1:17" s="15" customFormat="1" ht="39.950000000000003" customHeight="1" x14ac:dyDescent="0.2">
      <c r="A1" s="14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17" s="6" customFormat="1" ht="39.950000000000003" customHeigh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121</v>
      </c>
      <c r="F2" s="4" t="s">
        <v>5</v>
      </c>
      <c r="G2" s="4" t="s">
        <v>122</v>
      </c>
      <c r="H2" s="5" t="s">
        <v>6</v>
      </c>
      <c r="I2" s="4" t="s">
        <v>7</v>
      </c>
      <c r="J2" s="4" t="s">
        <v>8</v>
      </c>
      <c r="K2" s="4" t="s">
        <v>9</v>
      </c>
      <c r="L2" s="4" t="s">
        <v>123</v>
      </c>
      <c r="M2" s="4" t="s">
        <v>10</v>
      </c>
      <c r="N2" s="4" t="s">
        <v>120</v>
      </c>
      <c r="O2" s="4" t="s">
        <v>11</v>
      </c>
      <c r="P2" s="4" t="s">
        <v>12</v>
      </c>
      <c r="Q2" s="25" t="s">
        <v>13</v>
      </c>
    </row>
    <row r="3" spans="1:17" x14ac:dyDescent="0.2">
      <c r="A3" s="7">
        <v>1930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6"/>
    </row>
    <row r="4" spans="1:17" x14ac:dyDescent="0.2">
      <c r="A4" s="7">
        <v>1931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6"/>
    </row>
    <row r="5" spans="1:17" x14ac:dyDescent="0.2">
      <c r="A5" s="7">
        <v>1932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6"/>
    </row>
    <row r="6" spans="1:17" x14ac:dyDescent="0.2">
      <c r="A6" s="7">
        <v>1933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6"/>
    </row>
    <row r="7" spans="1:17" x14ac:dyDescent="0.2">
      <c r="A7" s="7">
        <v>1934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6"/>
    </row>
    <row r="8" spans="1:17" x14ac:dyDescent="0.2">
      <c r="A8" s="7">
        <v>1935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6"/>
    </row>
    <row r="9" spans="1:17" x14ac:dyDescent="0.2">
      <c r="A9" s="7">
        <v>1936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6"/>
    </row>
    <row r="10" spans="1:17" x14ac:dyDescent="0.2">
      <c r="A10" s="7">
        <v>1937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6"/>
    </row>
    <row r="11" spans="1:17" x14ac:dyDescent="0.2">
      <c r="A11" s="7">
        <v>1938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6"/>
    </row>
    <row r="12" spans="1:17" x14ac:dyDescent="0.2">
      <c r="A12" s="7">
        <v>1939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6">
        <v>11579</v>
      </c>
    </row>
    <row r="13" spans="1:17" x14ac:dyDescent="0.2">
      <c r="A13" s="7">
        <v>1940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26"/>
    </row>
    <row r="14" spans="1:17" x14ac:dyDescent="0.2">
      <c r="A14" s="7">
        <v>1941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6"/>
    </row>
    <row r="15" spans="1:17" x14ac:dyDescent="0.2">
      <c r="A15" s="7">
        <v>1942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6"/>
    </row>
    <row r="16" spans="1:17" x14ac:dyDescent="0.2">
      <c r="A16" s="7">
        <v>1943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6"/>
    </row>
    <row r="17" spans="1:17" x14ac:dyDescent="0.2">
      <c r="A17" s="7">
        <v>1944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6"/>
    </row>
    <row r="18" spans="1:17" x14ac:dyDescent="0.2">
      <c r="A18" s="7">
        <v>1945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6"/>
    </row>
    <row r="19" spans="1:17" x14ac:dyDescent="0.2">
      <c r="A19" s="7">
        <v>1946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6">
        <v>13333</v>
      </c>
    </row>
    <row r="20" spans="1:17" x14ac:dyDescent="0.2">
      <c r="A20" s="7">
        <v>1947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6">
        <v>13920</v>
      </c>
    </row>
    <row r="21" spans="1:17" x14ac:dyDescent="0.2">
      <c r="A21" s="7">
        <v>1948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6">
        <v>13834</v>
      </c>
    </row>
    <row r="22" spans="1:17" x14ac:dyDescent="0.2">
      <c r="A22" s="7">
        <v>1949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6">
        <v>14140</v>
      </c>
    </row>
    <row r="23" spans="1:17" x14ac:dyDescent="0.2">
      <c r="A23" s="7">
        <v>1950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6"/>
    </row>
    <row r="24" spans="1:17" x14ac:dyDescent="0.2">
      <c r="A24" s="7">
        <v>1951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6"/>
    </row>
    <row r="25" spans="1:17" x14ac:dyDescent="0.2">
      <c r="A25" s="7">
        <v>1952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6"/>
    </row>
    <row r="26" spans="1:17" x14ac:dyDescent="0.2">
      <c r="A26" s="7">
        <v>1953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6"/>
    </row>
    <row r="27" spans="1:17" x14ac:dyDescent="0.2">
      <c r="A27" s="7">
        <v>1954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6"/>
    </row>
    <row r="28" spans="1:17" x14ac:dyDescent="0.2">
      <c r="A28" s="7">
        <v>1955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6"/>
    </row>
    <row r="29" spans="1:17" x14ac:dyDescent="0.2">
      <c r="A29" s="7">
        <v>1956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6"/>
    </row>
    <row r="30" spans="1:17" x14ac:dyDescent="0.2">
      <c r="A30" s="7">
        <v>1957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6"/>
    </row>
    <row r="31" spans="1:17" x14ac:dyDescent="0.2">
      <c r="A31" s="7">
        <v>1958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6"/>
    </row>
    <row r="32" spans="1:17" x14ac:dyDescent="0.2">
      <c r="A32" s="7">
        <v>1959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26"/>
    </row>
    <row r="33" spans="1:17" x14ac:dyDescent="0.2">
      <c r="A33" s="7">
        <v>1960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6"/>
    </row>
    <row r="34" spans="1:17" x14ac:dyDescent="0.2">
      <c r="A34" s="7">
        <v>1961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6"/>
    </row>
    <row r="35" spans="1:17" x14ac:dyDescent="0.2">
      <c r="A35" s="7">
        <v>1962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6"/>
    </row>
    <row r="36" spans="1:17" x14ac:dyDescent="0.2">
      <c r="A36" s="7">
        <v>1963</v>
      </c>
      <c r="B36" s="8"/>
      <c r="C36" s="8">
        <v>668.77</v>
      </c>
      <c r="D36" s="8">
        <v>507.83</v>
      </c>
      <c r="E36" s="8">
        <v>1580.79</v>
      </c>
      <c r="F36" s="8">
        <v>970.25</v>
      </c>
      <c r="G36" s="8"/>
      <c r="H36" s="8">
        <v>1701.26</v>
      </c>
      <c r="I36" s="8">
        <v>660.54</v>
      </c>
      <c r="J36" s="8"/>
      <c r="K36" s="8">
        <v>372.64</v>
      </c>
      <c r="L36" s="8"/>
      <c r="M36" s="8">
        <v>446.48</v>
      </c>
      <c r="N36" s="8"/>
      <c r="O36" s="8"/>
      <c r="P36" s="8">
        <f>Q36-SUM(H36:M36)</f>
        <v>7635.6399999999994</v>
      </c>
      <c r="Q36" s="26">
        <v>10816.56</v>
      </c>
    </row>
    <row r="37" spans="1:17" x14ac:dyDescent="0.2">
      <c r="A37" s="7">
        <v>1964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26"/>
    </row>
    <row r="38" spans="1:17" x14ac:dyDescent="0.2">
      <c r="A38" s="7">
        <v>1965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26"/>
    </row>
    <row r="39" spans="1:17" x14ac:dyDescent="0.2">
      <c r="A39" s="7">
        <v>1966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26"/>
    </row>
    <row r="40" spans="1:17" x14ac:dyDescent="0.2">
      <c r="A40" s="7">
        <v>1967</v>
      </c>
      <c r="B40" s="8">
        <v>301.07</v>
      </c>
      <c r="C40" s="8">
        <v>846.07</v>
      </c>
      <c r="D40" s="8">
        <v>623.86</v>
      </c>
      <c r="E40" s="8">
        <v>1412.48</v>
      </c>
      <c r="F40" s="8">
        <v>799.67</v>
      </c>
      <c r="G40" s="8"/>
      <c r="H40" s="8">
        <v>1921.2</v>
      </c>
      <c r="I40" s="8">
        <v>1037.8499999999999</v>
      </c>
      <c r="J40" s="8"/>
      <c r="K40" s="8">
        <v>414.83</v>
      </c>
      <c r="L40" s="8"/>
      <c r="M40" s="8">
        <v>472.82</v>
      </c>
      <c r="N40" s="8"/>
      <c r="O40" s="8"/>
      <c r="P40" s="8">
        <f>Q40-SUM(H40:M40)</f>
        <v>6324.08</v>
      </c>
      <c r="Q40" s="26">
        <v>10170.780000000001</v>
      </c>
    </row>
    <row r="41" spans="1:17" x14ac:dyDescent="0.2">
      <c r="A41" s="7">
        <v>1968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6"/>
    </row>
    <row r="42" spans="1:17" x14ac:dyDescent="0.2">
      <c r="A42" s="7">
        <v>1969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26"/>
    </row>
    <row r="43" spans="1:17" x14ac:dyDescent="0.2">
      <c r="A43" s="7">
        <v>1970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6"/>
    </row>
    <row r="44" spans="1:17" x14ac:dyDescent="0.2">
      <c r="A44" s="7">
        <v>1971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26"/>
    </row>
    <row r="45" spans="1:17" x14ac:dyDescent="0.2">
      <c r="A45" s="7">
        <v>1972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6"/>
    </row>
    <row r="46" spans="1:17" x14ac:dyDescent="0.2">
      <c r="A46" s="7">
        <v>1973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26"/>
    </row>
    <row r="47" spans="1:17" x14ac:dyDescent="0.2">
      <c r="A47" s="7">
        <v>1974</v>
      </c>
      <c r="B47" s="8">
        <v>142.36000000000001</v>
      </c>
      <c r="C47" s="8">
        <v>760.19</v>
      </c>
      <c r="D47" s="8">
        <v>525.66</v>
      </c>
      <c r="E47" s="8">
        <v>873.56</v>
      </c>
      <c r="F47" s="8">
        <v>366.8</v>
      </c>
      <c r="G47" s="8"/>
      <c r="H47" s="8">
        <v>1811.46</v>
      </c>
      <c r="I47" s="8">
        <v>1341.91</v>
      </c>
      <c r="J47" s="8">
        <v>182.54</v>
      </c>
      <c r="K47" s="8">
        <v>158.6</v>
      </c>
      <c r="L47" s="8">
        <v>236.97</v>
      </c>
      <c r="M47" s="8">
        <v>273.87</v>
      </c>
      <c r="N47" s="8"/>
      <c r="O47" s="8">
        <f>205.6+182.54+236.97</f>
        <v>625.11</v>
      </c>
      <c r="P47" s="8">
        <f>Q47-SUM(H47:M47)</f>
        <v>3106.5700000000006</v>
      </c>
      <c r="Q47" s="26">
        <v>7111.92</v>
      </c>
    </row>
    <row r="48" spans="1:17" x14ac:dyDescent="0.2">
      <c r="A48" s="7">
        <v>1975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26"/>
    </row>
    <row r="49" spans="1:17" x14ac:dyDescent="0.2">
      <c r="A49" s="7">
        <v>1976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26"/>
    </row>
    <row r="50" spans="1:17" x14ac:dyDescent="0.2">
      <c r="A50" s="7">
        <v>1977</v>
      </c>
      <c r="B50" s="8"/>
      <c r="C50" s="8">
        <v>602.82000000000005</v>
      </c>
      <c r="D50" s="8">
        <v>376.03</v>
      </c>
      <c r="E50" s="8">
        <v>558.65</v>
      </c>
      <c r="F50" s="8">
        <v>306.31</v>
      </c>
      <c r="G50" s="8"/>
      <c r="H50" s="8">
        <v>1769.89</v>
      </c>
      <c r="I50" s="8">
        <v>1243.78</v>
      </c>
      <c r="J50" s="8"/>
      <c r="K50" s="8"/>
      <c r="L50" s="8"/>
      <c r="M50" s="8">
        <v>284.55</v>
      </c>
      <c r="N50" s="8"/>
      <c r="O50" s="8">
        <v>623.36</v>
      </c>
      <c r="P50" s="8">
        <f>Q50-SUM(H50:O50)</f>
        <v>2418.2199999999998</v>
      </c>
      <c r="Q50" s="26">
        <v>6339.8</v>
      </c>
    </row>
    <row r="51" spans="1:17" x14ac:dyDescent="0.2">
      <c r="A51" s="7">
        <v>1978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26"/>
    </row>
    <row r="52" spans="1:17" x14ac:dyDescent="0.2">
      <c r="A52" s="7">
        <v>1979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6"/>
    </row>
    <row r="53" spans="1:17" x14ac:dyDescent="0.2">
      <c r="A53" s="7">
        <v>1980</v>
      </c>
      <c r="B53" s="8"/>
      <c r="C53" s="8">
        <v>503.35</v>
      </c>
      <c r="D53" s="8">
        <v>293.16000000000003</v>
      </c>
      <c r="E53" s="8">
        <v>416.76</v>
      </c>
      <c r="F53" s="8"/>
      <c r="G53" s="8"/>
      <c r="H53" s="8">
        <v>1817.4</v>
      </c>
      <c r="I53" s="8">
        <v>1191.17</v>
      </c>
      <c r="J53" s="8"/>
      <c r="K53" s="8"/>
      <c r="L53" s="8"/>
      <c r="M53" s="8"/>
      <c r="N53" s="8"/>
      <c r="O53" s="8">
        <v>651.80999999999995</v>
      </c>
      <c r="P53" s="8">
        <f>Q53-SUM(H53:O53)</f>
        <v>2081.8099999999995</v>
      </c>
      <c r="Q53" s="26">
        <v>5742.19</v>
      </c>
    </row>
    <row r="54" spans="1:17" x14ac:dyDescent="0.2">
      <c r="A54" s="7">
        <v>1981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26"/>
    </row>
    <row r="55" spans="1:17" x14ac:dyDescent="0.2">
      <c r="A55" s="7">
        <v>1982</v>
      </c>
      <c r="B55" s="8"/>
      <c r="C55" s="8">
        <v>429.5</v>
      </c>
      <c r="D55" s="8">
        <v>236.74</v>
      </c>
      <c r="E55" s="8">
        <v>354.31</v>
      </c>
      <c r="F55" s="8"/>
      <c r="G55" s="8"/>
      <c r="H55" s="8">
        <v>1933.56</v>
      </c>
      <c r="I55" s="8">
        <v>1212.92</v>
      </c>
      <c r="J55" s="8">
        <v>272.29000000000002</v>
      </c>
      <c r="K55" s="8"/>
      <c r="L55" s="8">
        <v>269.22000000000003</v>
      </c>
      <c r="M55" s="8">
        <v>205.06</v>
      </c>
      <c r="N55" s="8"/>
      <c r="O55" s="8">
        <f>170.92+272.29+269.22</f>
        <v>712.43000000000006</v>
      </c>
      <c r="P55" s="8">
        <f>Q55-SUM(H55:M55)</f>
        <v>1675.0700000000002</v>
      </c>
      <c r="Q55" s="26">
        <v>5568.12</v>
      </c>
    </row>
    <row r="56" spans="1:17" x14ac:dyDescent="0.2">
      <c r="A56" s="7">
        <v>1983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26"/>
    </row>
    <row r="57" spans="1:17" x14ac:dyDescent="0.2">
      <c r="A57" s="7">
        <v>1984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6"/>
    </row>
    <row r="58" spans="1:17" x14ac:dyDescent="0.2">
      <c r="A58" s="7">
        <v>1985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26"/>
    </row>
    <row r="59" spans="1:17" x14ac:dyDescent="0.2">
      <c r="A59" s="7">
        <v>1986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6"/>
    </row>
    <row r="60" spans="1:17" x14ac:dyDescent="0.2">
      <c r="A60" s="7">
        <v>1987</v>
      </c>
      <c r="B60" s="8"/>
      <c r="C60" s="8">
        <v>295.77</v>
      </c>
      <c r="D60" s="8">
        <v>150.66999999999999</v>
      </c>
      <c r="E60" s="8">
        <v>188.67</v>
      </c>
      <c r="F60" s="8"/>
      <c r="G60" s="8"/>
      <c r="H60" s="8">
        <v>2208.34</v>
      </c>
      <c r="I60" s="8">
        <v>1157.3499999999999</v>
      </c>
      <c r="J60" s="8">
        <v>276.68</v>
      </c>
      <c r="K60" s="8"/>
      <c r="L60" s="8">
        <v>281.52999999999997</v>
      </c>
      <c r="M60" s="8">
        <v>201.04</v>
      </c>
      <c r="N60" s="8"/>
      <c r="O60" s="8">
        <f>83.17+276.68+281.53</f>
        <v>641.38</v>
      </c>
      <c r="P60" s="8">
        <f>Q60-SUM(H60:M60)</f>
        <v>1040.3400000000001</v>
      </c>
      <c r="Q60" s="26">
        <v>5165.28</v>
      </c>
    </row>
    <row r="61" spans="1:17" x14ac:dyDescent="0.2">
      <c r="A61" s="7">
        <v>1988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6"/>
    </row>
    <row r="62" spans="1:17" x14ac:dyDescent="0.2">
      <c r="A62" s="7">
        <v>1989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6"/>
    </row>
    <row r="63" spans="1:17" x14ac:dyDescent="0.2">
      <c r="A63" s="7">
        <v>1990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6"/>
    </row>
    <row r="64" spans="1:17" x14ac:dyDescent="0.2">
      <c r="A64" s="7">
        <v>1991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6"/>
    </row>
    <row r="65" spans="1:18" x14ac:dyDescent="0.2">
      <c r="A65" s="7">
        <v>1992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6"/>
    </row>
    <row r="66" spans="1:18" x14ac:dyDescent="0.2">
      <c r="A66" s="7">
        <v>1993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6"/>
    </row>
    <row r="67" spans="1:18" x14ac:dyDescent="0.2">
      <c r="A67" s="7">
        <v>1994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6"/>
    </row>
    <row r="68" spans="1:18" x14ac:dyDescent="0.2">
      <c r="A68" s="7">
        <v>1995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26"/>
    </row>
    <row r="69" spans="1:18" x14ac:dyDescent="0.2">
      <c r="A69" s="7">
        <v>1996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26"/>
    </row>
    <row r="70" spans="1:18" x14ac:dyDescent="0.2">
      <c r="A70" s="7">
        <v>1997</v>
      </c>
      <c r="B70" s="8">
        <v>97</v>
      </c>
      <c r="C70" s="8">
        <v>215</v>
      </c>
      <c r="D70" s="8">
        <v>47</v>
      </c>
      <c r="E70" s="8">
        <v>45</v>
      </c>
      <c r="F70" s="8"/>
      <c r="G70" s="8">
        <v>0</v>
      </c>
      <c r="H70" s="8">
        <v>3445</v>
      </c>
      <c r="I70" s="8">
        <v>1274</v>
      </c>
      <c r="J70" s="8">
        <v>377</v>
      </c>
      <c r="K70" s="8"/>
      <c r="L70" s="8">
        <v>140</v>
      </c>
      <c r="M70" s="8">
        <v>213</v>
      </c>
      <c r="N70" s="8">
        <v>0</v>
      </c>
      <c r="O70" s="8">
        <v>549</v>
      </c>
      <c r="P70" s="8">
        <f>Q70-O70-M70-I70-H70</f>
        <v>545</v>
      </c>
      <c r="Q70" s="26">
        <v>6026</v>
      </c>
    </row>
    <row r="71" spans="1:18" x14ac:dyDescent="0.2">
      <c r="A71" s="7">
        <v>1998</v>
      </c>
      <c r="B71" s="8"/>
      <c r="C71" s="8">
        <v>194</v>
      </c>
      <c r="D71" s="8"/>
      <c r="E71" s="8"/>
      <c r="F71" s="8"/>
      <c r="G71" s="8"/>
      <c r="H71" s="8">
        <v>3463</v>
      </c>
      <c r="I71" s="8">
        <v>1230</v>
      </c>
      <c r="J71" s="8"/>
      <c r="K71" s="8"/>
      <c r="L71" s="8"/>
      <c r="M71" s="8">
        <v>212</v>
      </c>
      <c r="N71" s="8"/>
      <c r="O71" s="8">
        <v>523</v>
      </c>
      <c r="P71" s="8">
        <v>511</v>
      </c>
      <c r="Q71" s="26">
        <v>5939</v>
      </c>
    </row>
    <row r="72" spans="1:18" x14ac:dyDescent="0.2">
      <c r="A72" s="7">
        <v>1999</v>
      </c>
      <c r="B72" s="8"/>
      <c r="C72" s="8">
        <v>168</v>
      </c>
      <c r="D72" s="8"/>
      <c r="E72" s="8"/>
      <c r="F72" s="8"/>
      <c r="G72" s="8"/>
      <c r="H72" s="8">
        <v>3590</v>
      </c>
      <c r="I72" s="8">
        <v>1220</v>
      </c>
      <c r="J72" s="8"/>
      <c r="K72" s="8"/>
      <c r="L72" s="8"/>
      <c r="M72" s="8">
        <v>211</v>
      </c>
      <c r="N72" s="8"/>
      <c r="O72" s="8">
        <v>509</v>
      </c>
      <c r="P72" s="8">
        <v>490</v>
      </c>
      <c r="Q72" s="26">
        <v>6020</v>
      </c>
      <c r="R72" s="8"/>
    </row>
    <row r="73" spans="1:18" x14ac:dyDescent="0.2">
      <c r="A73" s="7">
        <v>2000</v>
      </c>
      <c r="B73" s="8"/>
      <c r="C73" s="8">
        <v>146</v>
      </c>
      <c r="D73" s="8"/>
      <c r="E73" s="8"/>
      <c r="F73" s="8"/>
      <c r="G73" s="8"/>
      <c r="H73" s="8">
        <v>3661</v>
      </c>
      <c r="I73" s="8">
        <v>1172</v>
      </c>
      <c r="J73" s="8"/>
      <c r="K73" s="8"/>
      <c r="L73" s="8"/>
      <c r="M73" s="8">
        <v>208</v>
      </c>
      <c r="N73" s="8"/>
      <c r="O73" s="8">
        <v>493</v>
      </c>
      <c r="P73" s="8">
        <v>485</v>
      </c>
      <c r="Q73" s="26">
        <v>6019</v>
      </c>
    </row>
    <row r="74" spans="1:18" x14ac:dyDescent="0.2">
      <c r="A74" s="7">
        <v>2001</v>
      </c>
      <c r="B74" s="8"/>
      <c r="C74" s="8"/>
      <c r="D74" s="8"/>
      <c r="E74" s="8"/>
      <c r="F74" s="8"/>
      <c r="G74" s="8"/>
      <c r="H74" s="8">
        <v>3804</v>
      </c>
      <c r="I74" s="8">
        <v>1123</v>
      </c>
      <c r="J74" s="8"/>
      <c r="K74" s="8"/>
      <c r="L74" s="8"/>
      <c r="M74" s="8">
        <v>211</v>
      </c>
      <c r="N74" s="8"/>
      <c r="O74" s="8">
        <v>484</v>
      </c>
      <c r="P74" s="8">
        <v>475</v>
      </c>
      <c r="Q74" s="26">
        <v>6097</v>
      </c>
    </row>
    <row r="75" spans="1:18" x14ac:dyDescent="0.2">
      <c r="A75" s="7">
        <v>2002</v>
      </c>
      <c r="B75" s="8">
        <v>204</v>
      </c>
      <c r="C75" s="8">
        <v>106</v>
      </c>
      <c r="D75" s="8">
        <v>0</v>
      </c>
      <c r="E75" s="8">
        <v>0</v>
      </c>
      <c r="F75" s="8"/>
      <c r="G75" s="8">
        <v>8</v>
      </c>
      <c r="H75" s="8">
        <v>4035</v>
      </c>
      <c r="I75" s="8">
        <v>1119</v>
      </c>
      <c r="J75" s="8">
        <v>351</v>
      </c>
      <c r="K75" s="8"/>
      <c r="L75" s="8">
        <v>0</v>
      </c>
      <c r="M75" s="8">
        <v>213</v>
      </c>
      <c r="N75" s="8">
        <v>14</v>
      </c>
      <c r="O75" s="8">
        <v>488</v>
      </c>
      <c r="P75" s="8">
        <v>474</v>
      </c>
      <c r="Q75" s="26">
        <v>6329</v>
      </c>
    </row>
    <row r="76" spans="1:18" x14ac:dyDescent="0.2">
      <c r="A76" s="7">
        <v>2003</v>
      </c>
      <c r="B76" s="8"/>
      <c r="C76" s="8"/>
      <c r="D76" s="8"/>
      <c r="E76" s="8"/>
      <c r="F76" s="8"/>
      <c r="G76" s="8"/>
      <c r="H76" s="8">
        <v>4161</v>
      </c>
      <c r="I76" s="8">
        <v>1079</v>
      </c>
      <c r="J76" s="8"/>
      <c r="K76" s="8"/>
      <c r="L76" s="8"/>
      <c r="M76" s="8">
        <v>190</v>
      </c>
      <c r="N76" s="8"/>
      <c r="O76" s="8">
        <v>440</v>
      </c>
      <c r="P76" s="8">
        <v>416</v>
      </c>
      <c r="Q76" s="26">
        <v>6386</v>
      </c>
    </row>
    <row r="77" spans="1:18" x14ac:dyDescent="0.2">
      <c r="A77" s="7">
        <v>2004</v>
      </c>
      <c r="B77" s="8">
        <v>193</v>
      </c>
      <c r="C77" s="8"/>
      <c r="D77" s="8"/>
      <c r="E77" s="8"/>
      <c r="F77" s="8"/>
      <c r="G77" s="8"/>
      <c r="H77" s="8">
        <v>4507</v>
      </c>
      <c r="I77" s="8">
        <v>1063</v>
      </c>
      <c r="J77" s="8"/>
      <c r="K77" s="8"/>
      <c r="L77" s="8"/>
      <c r="M77" s="8">
        <v>160</v>
      </c>
      <c r="N77" s="8"/>
      <c r="O77" s="8">
        <v>358</v>
      </c>
      <c r="P77" s="8">
        <v>212</v>
      </c>
      <c r="Q77" s="26">
        <v>6493</v>
      </c>
    </row>
    <row r="78" spans="1:18" x14ac:dyDescent="0.2">
      <c r="A78" s="7">
        <v>2005</v>
      </c>
      <c r="B78" s="8">
        <v>251</v>
      </c>
      <c r="C78" s="8"/>
      <c r="D78" s="8"/>
      <c r="E78" s="8"/>
      <c r="F78" s="8"/>
      <c r="G78" s="8"/>
      <c r="H78" s="8">
        <v>4697</v>
      </c>
      <c r="I78" s="8">
        <v>1052</v>
      </c>
      <c r="J78" s="8"/>
      <c r="K78" s="8"/>
      <c r="L78" s="8"/>
      <c r="M78" s="8">
        <v>178</v>
      </c>
      <c r="N78" s="8"/>
      <c r="O78" s="8">
        <v>319</v>
      </c>
      <c r="P78" s="8">
        <v>195</v>
      </c>
      <c r="Q78" s="26">
        <v>6692</v>
      </c>
    </row>
    <row r="79" spans="1:18" x14ac:dyDescent="0.2">
      <c r="A79" s="7">
        <v>2006</v>
      </c>
      <c r="B79" s="8">
        <v>211</v>
      </c>
      <c r="C79" s="8"/>
      <c r="D79" s="8"/>
      <c r="E79" s="8"/>
      <c r="F79" s="8"/>
      <c r="G79" s="8"/>
      <c r="H79" s="8">
        <v>5073</v>
      </c>
      <c r="I79" s="8">
        <v>1030</v>
      </c>
      <c r="J79" s="8"/>
      <c r="K79" s="8"/>
      <c r="L79" s="8"/>
      <c r="M79" s="8">
        <v>160</v>
      </c>
      <c r="N79" s="8"/>
      <c r="O79" s="8">
        <v>263</v>
      </c>
      <c r="P79" s="8">
        <v>177</v>
      </c>
      <c r="Q79" s="26">
        <v>6914</v>
      </c>
    </row>
    <row r="80" spans="1:18" x14ac:dyDescent="0.2">
      <c r="A80" s="7">
        <v>2007</v>
      </c>
      <c r="B80" s="8">
        <v>263</v>
      </c>
      <c r="C80" s="8"/>
      <c r="D80" s="8"/>
      <c r="E80" s="8"/>
      <c r="F80" s="8"/>
      <c r="G80" s="8"/>
      <c r="H80" s="8">
        <v>5444</v>
      </c>
      <c r="I80" s="8">
        <v>1000</v>
      </c>
      <c r="J80" s="8"/>
      <c r="K80" s="8"/>
      <c r="L80" s="8"/>
      <c r="M80" s="8">
        <v>161</v>
      </c>
      <c r="N80" s="8"/>
      <c r="O80" s="8">
        <v>254</v>
      </c>
      <c r="P80" s="8">
        <v>174</v>
      </c>
      <c r="Q80" s="26">
        <v>7296</v>
      </c>
    </row>
    <row r="81" spans="1:17" x14ac:dyDescent="0.2">
      <c r="A81" s="7">
        <v>2008</v>
      </c>
      <c r="B81" s="8">
        <v>326</v>
      </c>
      <c r="C81" s="8"/>
      <c r="D81" s="8"/>
      <c r="E81" s="8"/>
      <c r="F81" s="8"/>
      <c r="G81" s="8"/>
      <c r="H81" s="8">
        <v>5662</v>
      </c>
      <c r="I81" s="8">
        <v>936</v>
      </c>
      <c r="J81" s="8"/>
      <c r="K81" s="8"/>
      <c r="L81" s="8"/>
      <c r="M81" s="8">
        <v>132</v>
      </c>
      <c r="N81" s="8"/>
      <c r="O81" s="8">
        <v>232</v>
      </c>
      <c r="P81" s="8">
        <v>187</v>
      </c>
      <c r="Q81" s="26">
        <v>7476</v>
      </c>
    </row>
    <row r="82" spans="1:17" x14ac:dyDescent="0.2">
      <c r="A82" s="7">
        <v>2009</v>
      </c>
      <c r="B82" s="8">
        <v>362</v>
      </c>
      <c r="C82" s="8"/>
      <c r="D82" s="8"/>
      <c r="E82" s="8"/>
      <c r="F82" s="8"/>
      <c r="G82" s="8"/>
      <c r="H82" s="8">
        <v>5877</v>
      </c>
      <c r="I82" s="8">
        <v>935</v>
      </c>
      <c r="J82" s="8"/>
      <c r="K82" s="8"/>
      <c r="L82" s="8"/>
      <c r="M82" s="8">
        <v>135</v>
      </c>
      <c r="N82" s="8"/>
      <c r="O82" s="8">
        <v>255</v>
      </c>
      <c r="P82" s="8">
        <v>235</v>
      </c>
      <c r="Q82" s="26">
        <v>7800</v>
      </c>
    </row>
    <row r="83" spans="1:17" x14ac:dyDescent="0.2">
      <c r="A83" s="7">
        <v>2010</v>
      </c>
      <c r="B83" s="8">
        <v>428</v>
      </c>
      <c r="C83" s="8"/>
      <c r="D83" s="8"/>
      <c r="E83" s="8"/>
      <c r="F83" s="8"/>
      <c r="G83" s="8"/>
      <c r="H83" s="8">
        <v>5888</v>
      </c>
      <c r="I83" s="8">
        <v>968</v>
      </c>
      <c r="J83" s="8"/>
      <c r="K83" s="8"/>
      <c r="L83" s="8"/>
      <c r="M83" s="8">
        <v>142</v>
      </c>
      <c r="N83" s="8"/>
      <c r="O83" s="8">
        <v>260</v>
      </c>
      <c r="P83" s="8">
        <v>309</v>
      </c>
      <c r="Q83" s="26">
        <v>7995</v>
      </c>
    </row>
    <row r="84" spans="1:17" x14ac:dyDescent="0.2">
      <c r="A84" s="7">
        <v>2011</v>
      </c>
      <c r="B84" s="8">
        <v>450</v>
      </c>
      <c r="C84" s="8"/>
      <c r="D84" s="8"/>
      <c r="E84" s="8"/>
      <c r="F84" s="8"/>
      <c r="G84" s="8"/>
      <c r="H84" s="8">
        <v>6024</v>
      </c>
      <c r="I84" s="8">
        <v>966</v>
      </c>
      <c r="J84" s="8"/>
      <c r="K84" s="8"/>
      <c r="L84" s="8"/>
      <c r="M84" s="8">
        <v>120</v>
      </c>
      <c r="N84" s="8"/>
      <c r="O84" s="8">
        <v>303</v>
      </c>
      <c r="P84" s="8">
        <v>340</v>
      </c>
      <c r="Q84" s="26">
        <v>8203</v>
      </c>
    </row>
    <row r="85" spans="1:17" x14ac:dyDescent="0.2">
      <c r="A85" s="7">
        <v>2012</v>
      </c>
      <c r="B85" s="8">
        <v>450</v>
      </c>
      <c r="C85" s="8"/>
      <c r="D85" s="8"/>
      <c r="E85" s="8"/>
      <c r="F85" s="8"/>
      <c r="G85" s="8"/>
      <c r="H85" s="8">
        <v>6114</v>
      </c>
      <c r="I85" s="8">
        <v>880</v>
      </c>
      <c r="J85" s="8"/>
      <c r="K85" s="8"/>
      <c r="L85" s="8"/>
      <c r="M85" s="8">
        <v>107</v>
      </c>
      <c r="N85" s="8"/>
      <c r="O85" s="8">
        <v>256</v>
      </c>
      <c r="P85" s="8">
        <v>362</v>
      </c>
      <c r="Q85" s="26">
        <v>8169</v>
      </c>
    </row>
    <row r="86" spans="1:17" x14ac:dyDescent="0.2">
      <c r="A86" s="7">
        <v>2013</v>
      </c>
      <c r="B86" s="8">
        <v>500</v>
      </c>
      <c r="C86" s="8"/>
      <c r="D86" s="8"/>
      <c r="E86" s="8"/>
      <c r="F86" s="8"/>
      <c r="G86" s="8"/>
      <c r="H86" s="8">
        <v>6344</v>
      </c>
      <c r="I86" s="8">
        <v>859</v>
      </c>
      <c r="J86" s="8"/>
      <c r="K86" s="8"/>
      <c r="L86" s="8"/>
      <c r="M86" s="8">
        <v>105</v>
      </c>
      <c r="N86" s="8"/>
      <c r="O86" s="8">
        <v>248</v>
      </c>
      <c r="P86" s="8">
        <v>434</v>
      </c>
      <c r="Q86" s="26">
        <v>8509</v>
      </c>
    </row>
    <row r="87" spans="1:17" x14ac:dyDescent="0.2">
      <c r="A87" s="7">
        <v>2014</v>
      </c>
      <c r="B87" s="8">
        <v>514</v>
      </c>
      <c r="C87" s="8"/>
      <c r="D87" s="8"/>
      <c r="E87" s="8"/>
      <c r="F87" s="8"/>
      <c r="G87" s="8"/>
      <c r="H87" s="8">
        <v>6447</v>
      </c>
      <c r="I87" s="8">
        <v>859</v>
      </c>
      <c r="J87" s="8"/>
      <c r="K87" s="8"/>
      <c r="L87" s="8"/>
      <c r="M87" s="8">
        <v>100</v>
      </c>
      <c r="N87" s="8"/>
      <c r="O87" s="8">
        <v>273</v>
      </c>
      <c r="P87" s="8">
        <v>410</v>
      </c>
      <c r="Q87" s="26">
        <v>8603</v>
      </c>
    </row>
    <row r="88" spans="1:17" x14ac:dyDescent="0.2">
      <c r="A88" s="7">
        <v>2015</v>
      </c>
      <c r="B88" s="8">
        <v>515</v>
      </c>
      <c r="C88" s="8"/>
      <c r="D88" s="8"/>
      <c r="E88" s="8"/>
      <c r="F88" s="8"/>
      <c r="G88" s="8"/>
      <c r="H88" s="8">
        <v>6974</v>
      </c>
      <c r="I88" s="8">
        <v>914</v>
      </c>
      <c r="J88" s="8"/>
      <c r="K88" s="8"/>
      <c r="L88" s="8"/>
      <c r="M88" s="8">
        <v>106</v>
      </c>
      <c r="N88" s="8"/>
      <c r="O88" s="8">
        <v>270</v>
      </c>
      <c r="P88" s="8">
        <v>455</v>
      </c>
      <c r="Q88" s="26">
        <v>9234</v>
      </c>
    </row>
    <row r="89" spans="1:17" x14ac:dyDescent="0.2">
      <c r="A89" s="7">
        <v>2016</v>
      </c>
      <c r="B89" s="8">
        <v>632</v>
      </c>
      <c r="C89" s="8"/>
      <c r="D89" s="8"/>
      <c r="E89" s="8"/>
      <c r="F89" s="8"/>
      <c r="G89" s="8"/>
      <c r="H89" s="8">
        <v>7041</v>
      </c>
      <c r="I89" s="8">
        <v>851</v>
      </c>
      <c r="J89" s="8"/>
      <c r="K89" s="8"/>
      <c r="L89" s="8"/>
      <c r="M89" s="8">
        <v>106</v>
      </c>
      <c r="N89" s="8"/>
      <c r="O89" s="8">
        <v>235</v>
      </c>
      <c r="P89" s="8">
        <v>570</v>
      </c>
      <c r="Q89" s="26">
        <v>9451</v>
      </c>
    </row>
    <row r="90" spans="1:17" x14ac:dyDescent="0.2">
      <c r="A90" s="7">
        <v>2017</v>
      </c>
      <c r="B90" s="8">
        <v>678</v>
      </c>
      <c r="C90" s="8"/>
      <c r="D90" s="8"/>
      <c r="E90" s="8"/>
      <c r="F90" s="8"/>
      <c r="G90" s="8"/>
      <c r="H90" s="8">
        <v>7261</v>
      </c>
      <c r="I90" s="8">
        <v>771</v>
      </c>
      <c r="J90" s="8"/>
      <c r="K90" s="8"/>
      <c r="L90" s="8"/>
      <c r="M90" s="8">
        <v>95</v>
      </c>
      <c r="N90" s="8"/>
      <c r="O90" s="8">
        <v>270</v>
      </c>
      <c r="P90" s="8">
        <v>567</v>
      </c>
      <c r="Q90" s="26">
        <v>9741</v>
      </c>
    </row>
    <row r="91" spans="1:17" x14ac:dyDescent="0.2">
      <c r="A91" s="7">
        <v>2018</v>
      </c>
      <c r="B91" s="8">
        <v>673</v>
      </c>
      <c r="C91" s="8"/>
      <c r="D91" s="8"/>
      <c r="E91" s="8"/>
      <c r="F91" s="8"/>
      <c r="G91" s="8"/>
      <c r="H91" s="8">
        <v>7513</v>
      </c>
      <c r="I91" s="8">
        <v>763</v>
      </c>
      <c r="J91" s="8"/>
      <c r="K91" s="8"/>
      <c r="L91" s="8"/>
      <c r="M91" s="8"/>
      <c r="N91" s="8"/>
      <c r="O91" s="8"/>
      <c r="P91" s="8">
        <v>1022</v>
      </c>
      <c r="Q91" s="26">
        <f>SUM(B91:P91)</f>
        <v>9971</v>
      </c>
    </row>
    <row r="92" spans="1:17" x14ac:dyDescent="0.2">
      <c r="A92" s="7">
        <v>2019</v>
      </c>
      <c r="B92" s="8">
        <v>646</v>
      </c>
      <c r="C92" s="8"/>
      <c r="D92" s="8"/>
      <c r="E92" s="8"/>
      <c r="F92" s="8"/>
      <c r="G92" s="8"/>
      <c r="H92" s="8">
        <v>7570</v>
      </c>
      <c r="I92" s="8">
        <v>771</v>
      </c>
      <c r="J92" s="8"/>
      <c r="K92" s="8"/>
      <c r="L92" s="8"/>
      <c r="M92" s="8"/>
      <c r="N92" s="8"/>
      <c r="O92" s="8"/>
      <c r="P92" s="8">
        <v>1098</v>
      </c>
      <c r="Q92" s="26">
        <f>SUM(B92:P92)</f>
        <v>10085</v>
      </c>
    </row>
    <row r="93" spans="1:17" x14ac:dyDescent="0.2">
      <c r="A93" s="7">
        <v>2020</v>
      </c>
      <c r="B93" s="8">
        <v>612</v>
      </c>
      <c r="C93" s="8"/>
      <c r="D93" s="8"/>
      <c r="E93" s="8"/>
      <c r="F93" s="8"/>
      <c r="G93" s="8"/>
      <c r="H93" s="8">
        <v>7562</v>
      </c>
      <c r="I93" s="8">
        <v>726</v>
      </c>
      <c r="J93" s="8"/>
      <c r="K93" s="8"/>
      <c r="L93" s="8"/>
      <c r="M93" s="8"/>
      <c r="N93" s="8"/>
      <c r="O93" s="8"/>
      <c r="P93" s="8">
        <v>1101</v>
      </c>
      <c r="Q93" s="26">
        <f>SUM(B93:P93)</f>
        <v>10001</v>
      </c>
    </row>
    <row r="94" spans="1:17" x14ac:dyDescent="0.2">
      <c r="A94" s="7">
        <v>2021</v>
      </c>
      <c r="B94" s="8">
        <v>597</v>
      </c>
      <c r="C94" s="8"/>
      <c r="D94" s="8"/>
      <c r="E94" s="8"/>
      <c r="F94" s="8"/>
      <c r="G94" s="8"/>
      <c r="H94" s="8">
        <v>7602</v>
      </c>
      <c r="I94" s="8">
        <v>712</v>
      </c>
      <c r="J94" s="8"/>
      <c r="K94" s="8"/>
      <c r="L94" s="8"/>
      <c r="M94" s="8"/>
      <c r="N94" s="8"/>
      <c r="O94" s="8"/>
      <c r="P94" s="8">
        <v>1156</v>
      </c>
      <c r="Q94" s="26">
        <v>10066</v>
      </c>
    </row>
    <row r="95" spans="1:17" x14ac:dyDescent="0.2">
      <c r="A95" s="7">
        <v>2022</v>
      </c>
      <c r="B95" s="8">
        <v>594</v>
      </c>
      <c r="C95" s="8"/>
      <c r="D95" s="8"/>
      <c r="E95" s="8"/>
      <c r="F95" s="8"/>
      <c r="G95" s="8"/>
      <c r="H95" s="8">
        <v>7608</v>
      </c>
      <c r="I95" s="8">
        <v>708</v>
      </c>
      <c r="J95" s="8"/>
      <c r="K95" s="8"/>
      <c r="L95" s="8"/>
      <c r="M95" s="8"/>
      <c r="N95" s="8"/>
      <c r="O95" s="8"/>
      <c r="P95" s="8">
        <v>1189</v>
      </c>
      <c r="Q95" s="26">
        <v>10099</v>
      </c>
    </row>
    <row r="96" spans="1:17" x14ac:dyDescent="0.2">
      <c r="A96" s="7">
        <v>2023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26"/>
    </row>
    <row r="97" spans="1:17" x14ac:dyDescent="0.2">
      <c r="A97" s="9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27"/>
    </row>
    <row r="98" spans="1:17" ht="39.950000000000003" customHeight="1" x14ac:dyDescent="0.2">
      <c r="A98" s="1"/>
      <c r="B98" s="32" t="s">
        <v>14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3"/>
    </row>
    <row r="99" spans="1:17" s="6" customFormat="1" ht="39.950000000000003" customHeight="1" x14ac:dyDescent="0.2">
      <c r="A99" s="10" t="s">
        <v>1</v>
      </c>
      <c r="B99" s="4" t="s">
        <v>2</v>
      </c>
      <c r="C99" s="4" t="s">
        <v>3</v>
      </c>
      <c r="D99" s="4" t="s">
        <v>4</v>
      </c>
      <c r="E99" s="4" t="s">
        <v>121</v>
      </c>
      <c r="F99" s="4" t="s">
        <v>5</v>
      </c>
      <c r="G99" s="4" t="s">
        <v>122</v>
      </c>
      <c r="H99" s="5" t="s">
        <v>6</v>
      </c>
      <c r="I99" s="4" t="s">
        <v>7</v>
      </c>
      <c r="J99" s="4" t="s">
        <v>8</v>
      </c>
      <c r="K99" s="4" t="s">
        <v>9</v>
      </c>
      <c r="L99" s="4" t="s">
        <v>123</v>
      </c>
      <c r="M99" s="4" t="s">
        <v>10</v>
      </c>
      <c r="N99" s="4" t="s">
        <v>120</v>
      </c>
      <c r="O99" s="4" t="s">
        <v>11</v>
      </c>
      <c r="P99" s="4" t="s">
        <v>12</v>
      </c>
      <c r="Q99" s="25" t="s">
        <v>13</v>
      </c>
    </row>
    <row r="100" spans="1:17" x14ac:dyDescent="0.2">
      <c r="A100" s="7">
        <v>1930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28"/>
    </row>
    <row r="101" spans="1:17" x14ac:dyDescent="0.2">
      <c r="A101" s="7">
        <v>1931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28"/>
    </row>
    <row r="102" spans="1:17" x14ac:dyDescent="0.2">
      <c r="A102" s="7">
        <v>1932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28"/>
    </row>
    <row r="103" spans="1:17" x14ac:dyDescent="0.2">
      <c r="A103" s="7">
        <v>1933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28"/>
    </row>
    <row r="104" spans="1:17" x14ac:dyDescent="0.2">
      <c r="A104" s="7">
        <v>1934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28"/>
    </row>
    <row r="105" spans="1:17" x14ac:dyDescent="0.2">
      <c r="A105" s="7">
        <v>1935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28"/>
    </row>
    <row r="106" spans="1:17" x14ac:dyDescent="0.2">
      <c r="A106" s="7">
        <v>1936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8"/>
    </row>
    <row r="107" spans="1:17" x14ac:dyDescent="0.2">
      <c r="A107" s="7">
        <v>1937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8"/>
    </row>
    <row r="108" spans="1:17" x14ac:dyDescent="0.2">
      <c r="A108" s="7">
        <v>1938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28"/>
    </row>
    <row r="109" spans="1:17" x14ac:dyDescent="0.2">
      <c r="A109" s="7">
        <v>1939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28"/>
    </row>
    <row r="110" spans="1:17" x14ac:dyDescent="0.2">
      <c r="A110" s="7">
        <v>1940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28"/>
    </row>
    <row r="111" spans="1:17" x14ac:dyDescent="0.2">
      <c r="A111" s="7">
        <v>1941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28"/>
    </row>
    <row r="112" spans="1:17" x14ac:dyDescent="0.2">
      <c r="A112" s="7">
        <v>1942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28"/>
    </row>
    <row r="113" spans="1:17" x14ac:dyDescent="0.2">
      <c r="A113" s="7">
        <v>1943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28"/>
    </row>
    <row r="114" spans="1:17" x14ac:dyDescent="0.2">
      <c r="A114" s="7">
        <v>1944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28"/>
    </row>
    <row r="115" spans="1:17" x14ac:dyDescent="0.2">
      <c r="A115" s="7">
        <v>1945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28"/>
    </row>
    <row r="116" spans="1:17" x14ac:dyDescent="0.2">
      <c r="A116" s="7">
        <v>1946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28"/>
    </row>
    <row r="117" spans="1:17" x14ac:dyDescent="0.2">
      <c r="A117" s="7">
        <v>1947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28"/>
    </row>
    <row r="118" spans="1:17" x14ac:dyDescent="0.2">
      <c r="A118" s="7">
        <v>1948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28"/>
    </row>
    <row r="119" spans="1:17" x14ac:dyDescent="0.2">
      <c r="A119" s="7">
        <v>1949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28"/>
    </row>
    <row r="120" spans="1:17" x14ac:dyDescent="0.2">
      <c r="A120" s="7">
        <v>1950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28"/>
    </row>
    <row r="121" spans="1:17" x14ac:dyDescent="0.2">
      <c r="A121" s="7">
        <v>1951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8"/>
    </row>
    <row r="122" spans="1:17" x14ac:dyDescent="0.2">
      <c r="A122" s="7">
        <v>1952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28"/>
    </row>
    <row r="123" spans="1:17" x14ac:dyDescent="0.2">
      <c r="A123" s="7">
        <v>1953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28"/>
    </row>
    <row r="124" spans="1:17" x14ac:dyDescent="0.2">
      <c r="A124" s="7">
        <v>1954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28"/>
    </row>
    <row r="125" spans="1:17" x14ac:dyDescent="0.2">
      <c r="A125" s="7">
        <v>1955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28"/>
    </row>
    <row r="126" spans="1:17" x14ac:dyDescent="0.2">
      <c r="A126" s="7">
        <v>1956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28"/>
    </row>
    <row r="127" spans="1:17" x14ac:dyDescent="0.2">
      <c r="A127" s="7">
        <v>1957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28"/>
    </row>
    <row r="128" spans="1:17" x14ac:dyDescent="0.2">
      <c r="A128" s="7">
        <v>1958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28"/>
    </row>
    <row r="129" spans="1:17" x14ac:dyDescent="0.2">
      <c r="A129" s="7">
        <v>1959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28"/>
    </row>
    <row r="130" spans="1:17" x14ac:dyDescent="0.2">
      <c r="A130" s="7">
        <v>1960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28"/>
    </row>
    <row r="131" spans="1:17" x14ac:dyDescent="0.2">
      <c r="A131" s="7">
        <v>1961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28"/>
    </row>
    <row r="132" spans="1:17" x14ac:dyDescent="0.2">
      <c r="A132" s="7">
        <v>1962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8"/>
    </row>
    <row r="133" spans="1:17" x14ac:dyDescent="0.2">
      <c r="A133" s="7">
        <v>1963</v>
      </c>
      <c r="B133" s="11"/>
      <c r="C133" s="11">
        <f>C36/Q36</f>
        <v>6.1828344686295826E-2</v>
      </c>
      <c r="D133" s="11">
        <f>D36/Q36</f>
        <v>4.6949307358346834E-2</v>
      </c>
      <c r="E133" s="11">
        <f>E36/Q36</f>
        <v>0.14614535490026404</v>
      </c>
      <c r="F133" s="11">
        <f>F36/Q36</f>
        <v>8.970042231541267E-2</v>
      </c>
      <c r="G133" s="11"/>
      <c r="H133" s="11">
        <f>H36/Q36</f>
        <v>0.15728290695008396</v>
      </c>
      <c r="I133" s="11">
        <f>I36/Q36</f>
        <v>6.1067474317158137E-2</v>
      </c>
      <c r="J133" s="11"/>
      <c r="K133" s="11">
        <f>K36/Q36</f>
        <v>3.4450879022535817E-2</v>
      </c>
      <c r="L133" s="11"/>
      <c r="M133" s="11">
        <f>M36/Q36</f>
        <v>4.1277448652806442E-2</v>
      </c>
      <c r="N133" s="11"/>
      <c r="O133" s="11"/>
      <c r="P133" s="11">
        <f>P36/Q36</f>
        <v>0.70592129105741563</v>
      </c>
      <c r="Q133" s="28">
        <f>Q36/Q36</f>
        <v>1</v>
      </c>
    </row>
    <row r="134" spans="1:17" x14ac:dyDescent="0.2">
      <c r="A134" s="7">
        <v>1964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28"/>
    </row>
    <row r="135" spans="1:17" x14ac:dyDescent="0.2">
      <c r="A135" s="7">
        <v>1965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28"/>
    </row>
    <row r="136" spans="1:17" x14ac:dyDescent="0.2">
      <c r="A136" s="7">
        <v>1966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28"/>
    </row>
    <row r="137" spans="1:17" x14ac:dyDescent="0.2">
      <c r="A137" s="7">
        <v>1967</v>
      </c>
      <c r="B137" s="11">
        <f>B40/Q40</f>
        <v>2.9601466160904078E-2</v>
      </c>
      <c r="C137" s="11">
        <f>C40/Q40</f>
        <v>8.3186343623596226E-2</v>
      </c>
      <c r="D137" s="11">
        <f>D40/Q40</f>
        <v>6.1338461750229577E-2</v>
      </c>
      <c r="E137" s="11">
        <f>E40/Q40</f>
        <v>0.1388762710431255</v>
      </c>
      <c r="F137" s="11">
        <f>F40/Q40</f>
        <v>7.8624254973561514E-2</v>
      </c>
      <c r="G137" s="11"/>
      <c r="H137" s="11">
        <f>H40/Q40</f>
        <v>0.18889406712169568</v>
      </c>
      <c r="I137" s="11">
        <f>I40/Q40</f>
        <v>0.10204232123789914</v>
      </c>
      <c r="J137" s="11"/>
      <c r="K137" s="11">
        <f>K40/Q40</f>
        <v>4.0786449023575373E-2</v>
      </c>
      <c r="L137" s="11"/>
      <c r="M137" s="11">
        <f>M40/Q40</f>
        <v>4.6488076627357974E-2</v>
      </c>
      <c r="N137" s="11"/>
      <c r="O137" s="11"/>
      <c r="P137" s="11">
        <f>P40/Q40</f>
        <v>0.6217890859894718</v>
      </c>
      <c r="Q137" s="28">
        <f>Q40/Q40</f>
        <v>1</v>
      </c>
    </row>
    <row r="138" spans="1:17" x14ac:dyDescent="0.2">
      <c r="A138" s="7">
        <v>1968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28"/>
    </row>
    <row r="139" spans="1:17" x14ac:dyDescent="0.2">
      <c r="A139" s="7">
        <v>1969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28"/>
    </row>
    <row r="140" spans="1:17" x14ac:dyDescent="0.2">
      <c r="A140" s="7">
        <v>1970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28"/>
    </row>
    <row r="141" spans="1:17" x14ac:dyDescent="0.2">
      <c r="A141" s="7">
        <v>1971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28"/>
    </row>
    <row r="142" spans="1:17" x14ac:dyDescent="0.2">
      <c r="A142" s="7">
        <v>1972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28"/>
    </row>
    <row r="143" spans="1:17" x14ac:dyDescent="0.2">
      <c r="A143" s="7">
        <v>1973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8"/>
    </row>
    <row r="144" spans="1:17" x14ac:dyDescent="0.2">
      <c r="A144" s="7">
        <v>1974</v>
      </c>
      <c r="B144" s="11">
        <f>B47/Q47</f>
        <v>2.0017098055096234E-2</v>
      </c>
      <c r="C144" s="11">
        <f>C47/Q47</f>
        <v>0.1068895600625429</v>
      </c>
      <c r="D144" s="11">
        <f>D47/Q47</f>
        <v>7.3912529949718211E-2</v>
      </c>
      <c r="E144" s="11">
        <f>E47/Q47</f>
        <v>0.122830403041654</v>
      </c>
      <c r="F144" s="11">
        <f>F47/Q47</f>
        <v>5.1575383300149609E-2</v>
      </c>
      <c r="G144" s="11"/>
      <c r="H144" s="11">
        <f>H47/Q47</f>
        <v>0.25470758951169303</v>
      </c>
      <c r="I144" s="11">
        <f>I47/Q47</f>
        <v>0.18868463087323817</v>
      </c>
      <c r="J144" s="11">
        <f>J47/Q47</f>
        <v>2.5666767905150788E-2</v>
      </c>
      <c r="K144" s="11">
        <f>K47/Q47</f>
        <v>2.2300588308079954E-2</v>
      </c>
      <c r="L144" s="11">
        <f>L47/Q47</f>
        <v>3.3320116086795123E-2</v>
      </c>
      <c r="M144" s="11">
        <f>M47/Q47</f>
        <v>3.8508588398069719E-2</v>
      </c>
      <c r="N144" s="11"/>
      <c r="O144" s="11">
        <f>O47/Q47</f>
        <v>8.7896095569129015E-2</v>
      </c>
      <c r="P144" s="11">
        <f>P47/Q47</f>
        <v>0.43681171891697329</v>
      </c>
      <c r="Q144" s="28">
        <f>Q47/Q47</f>
        <v>1</v>
      </c>
    </row>
    <row r="145" spans="1:17" x14ac:dyDescent="0.2">
      <c r="A145" s="7">
        <v>1975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28"/>
    </row>
    <row r="146" spans="1:17" x14ac:dyDescent="0.2">
      <c r="A146" s="7">
        <v>1976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28"/>
    </row>
    <row r="147" spans="1:17" x14ac:dyDescent="0.2">
      <c r="A147" s="7">
        <v>1977</v>
      </c>
      <c r="B147" s="11"/>
      <c r="C147" s="11">
        <f>C50/Q50</f>
        <v>9.5085018454840853E-2</v>
      </c>
      <c r="D147" s="11">
        <f>D50/Q50</f>
        <v>5.9312596611880493E-2</v>
      </c>
      <c r="E147" s="11">
        <f>E50/Q50</f>
        <v>8.8117921701000024E-2</v>
      </c>
      <c r="F147" s="11">
        <f>F50/Q50</f>
        <v>4.8315404271428122E-2</v>
      </c>
      <c r="G147" s="11"/>
      <c r="H147" s="11">
        <f>H50/Q50</f>
        <v>0.27917126723240482</v>
      </c>
      <c r="I147" s="11">
        <f>I50/Q50</f>
        <v>0.19618599955834568</v>
      </c>
      <c r="J147" s="11"/>
      <c r="K147" s="11"/>
      <c r="L147" s="11"/>
      <c r="M147" s="11">
        <f>M50/Q50</f>
        <v>4.4883119341304144E-2</v>
      </c>
      <c r="N147" s="11"/>
      <c r="O147" s="11">
        <f>O50/7674</f>
        <v>8.1230127703935368E-2</v>
      </c>
      <c r="P147" s="11">
        <f>P50/Q50</f>
        <v>0.38143474557557017</v>
      </c>
      <c r="Q147" s="28">
        <f>Q50/Q50</f>
        <v>1</v>
      </c>
    </row>
    <row r="148" spans="1:17" x14ac:dyDescent="0.2">
      <c r="A148" s="7">
        <v>1978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28"/>
    </row>
    <row r="149" spans="1:17" x14ac:dyDescent="0.2">
      <c r="A149" s="7">
        <v>1979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28"/>
    </row>
    <row r="150" spans="1:17" x14ac:dyDescent="0.2">
      <c r="A150" s="7">
        <v>1980</v>
      </c>
      <c r="B150" s="11"/>
      <c r="C150" s="11">
        <f>C53/Q53</f>
        <v>8.7658193128405726E-2</v>
      </c>
      <c r="D150" s="11">
        <f>D53/Q53</f>
        <v>5.1053692058256529E-2</v>
      </c>
      <c r="E150" s="11">
        <f>E53/Q53</f>
        <v>7.2578580646060126E-2</v>
      </c>
      <c r="F150" s="11"/>
      <c r="G150" s="11"/>
      <c r="H150" s="11">
        <f>H53/Q53</f>
        <v>0.31649945404105406</v>
      </c>
      <c r="I150" s="11">
        <f>I53/Q53</f>
        <v>0.20744176002535622</v>
      </c>
      <c r="J150" s="11"/>
      <c r="K150" s="11"/>
      <c r="L150" s="11"/>
      <c r="M150" s="11"/>
      <c r="N150" s="11"/>
      <c r="O150" s="11">
        <f>O53/Q53</f>
        <v>0.11351244037553616</v>
      </c>
      <c r="P150" s="11">
        <f>P53/Q53</f>
        <v>0.3625463455580536</v>
      </c>
      <c r="Q150" s="28">
        <f>Q53/Q53</f>
        <v>1</v>
      </c>
    </row>
    <row r="151" spans="1:17" x14ac:dyDescent="0.2">
      <c r="A151" s="7">
        <v>1981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28"/>
    </row>
    <row r="152" spans="1:17" x14ac:dyDescent="0.2">
      <c r="A152" s="7">
        <v>1982</v>
      </c>
      <c r="B152" s="11"/>
      <c r="C152" s="11">
        <f>C55/Q55</f>
        <v>7.7135550239578174E-2</v>
      </c>
      <c r="D152" s="11">
        <f>D55/Q55</f>
        <v>4.251704345452325E-2</v>
      </c>
      <c r="E152" s="11">
        <f>E55/Q55</f>
        <v>6.3631890117310685E-2</v>
      </c>
      <c r="F152" s="11"/>
      <c r="G152" s="11"/>
      <c r="H152" s="11">
        <f>H55/Q55</f>
        <v>0.34725544708088185</v>
      </c>
      <c r="I152" s="11">
        <f>I55/Q55</f>
        <v>0.21783294900253589</v>
      </c>
      <c r="J152" s="11">
        <f>J55/Q55</f>
        <v>4.8901604132094857E-2</v>
      </c>
      <c r="K152" s="11"/>
      <c r="L152" s="11">
        <f>L55/Q55</f>
        <v>4.8350251072175172E-2</v>
      </c>
      <c r="M152" s="11">
        <f>M55/Q55</f>
        <v>3.682751090134552E-2</v>
      </c>
      <c r="N152" s="11"/>
      <c r="O152" s="11">
        <f>O55/Q55</f>
        <v>0.12794803272917971</v>
      </c>
      <c r="P152" s="11">
        <f>P55/Q55</f>
        <v>0.30083223781096674</v>
      </c>
      <c r="Q152" s="28">
        <f>Q55/Q55</f>
        <v>1</v>
      </c>
    </row>
    <row r="153" spans="1:17" x14ac:dyDescent="0.2">
      <c r="A153" s="7">
        <v>1983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28"/>
    </row>
    <row r="154" spans="1:17" x14ac:dyDescent="0.2">
      <c r="A154" s="7">
        <v>1984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28"/>
    </row>
    <row r="155" spans="1:17" x14ac:dyDescent="0.2">
      <c r="A155" s="7">
        <v>1985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28"/>
    </row>
    <row r="156" spans="1:17" x14ac:dyDescent="0.2">
      <c r="A156" s="7">
        <v>1986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28"/>
    </row>
    <row r="157" spans="1:17" x14ac:dyDescent="0.2">
      <c r="A157" s="7">
        <v>1987</v>
      </c>
      <c r="B157" s="11"/>
      <c r="C157" s="11">
        <f>C60/Q60</f>
        <v>5.7261174612024901E-2</v>
      </c>
      <c r="D157" s="11">
        <f>D60/Q60</f>
        <v>2.9169764272217576E-2</v>
      </c>
      <c r="E157" s="11">
        <f>E60/Q60</f>
        <v>3.6526577455626798E-2</v>
      </c>
      <c r="F157" s="11"/>
      <c r="G157" s="11"/>
      <c r="H157" s="11">
        <f>H60/Q60</f>
        <v>0.42753539014341918</v>
      </c>
      <c r="I157" s="11">
        <f>I60/Q60</f>
        <v>0.22406336152154385</v>
      </c>
      <c r="J157" s="11">
        <f>J60/Q60</f>
        <v>5.3565343989096431E-2</v>
      </c>
      <c r="K157" s="11"/>
      <c r="L157" s="11">
        <f>L60/Q60</f>
        <v>5.4504305671715762E-2</v>
      </c>
      <c r="M157" s="11">
        <f>M60/Q60</f>
        <v>3.8921413747173436E-2</v>
      </c>
      <c r="N157" s="11"/>
      <c r="O157" s="11">
        <f>O60/Q60</f>
        <v>0.1241713905151318</v>
      </c>
      <c r="P157" s="11">
        <f>P60/Q60</f>
        <v>0.20141018492705143</v>
      </c>
      <c r="Q157" s="28">
        <f>Q60/Q60</f>
        <v>1</v>
      </c>
    </row>
    <row r="158" spans="1:17" x14ac:dyDescent="0.2">
      <c r="A158" s="7">
        <v>1988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28"/>
    </row>
    <row r="159" spans="1:17" x14ac:dyDescent="0.2">
      <c r="A159" s="7">
        <v>1989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28"/>
    </row>
    <row r="160" spans="1:17" x14ac:dyDescent="0.2">
      <c r="A160" s="7">
        <v>1990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8"/>
    </row>
    <row r="161" spans="1:18" x14ac:dyDescent="0.2">
      <c r="A161" s="7">
        <v>1991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28"/>
    </row>
    <row r="162" spans="1:18" x14ac:dyDescent="0.2">
      <c r="A162" s="7">
        <v>1992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28"/>
    </row>
    <row r="163" spans="1:18" x14ac:dyDescent="0.2">
      <c r="A163" s="7">
        <v>1993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28"/>
    </row>
    <row r="164" spans="1:18" x14ac:dyDescent="0.2">
      <c r="A164" s="7">
        <v>1994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28"/>
    </row>
    <row r="165" spans="1:18" x14ac:dyDescent="0.2">
      <c r="A165" s="7">
        <v>1995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28"/>
    </row>
    <row r="166" spans="1:18" x14ac:dyDescent="0.2">
      <c r="A166" s="7">
        <v>1996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28"/>
    </row>
    <row r="167" spans="1:18" x14ac:dyDescent="0.2">
      <c r="A167" s="7">
        <v>1997</v>
      </c>
      <c r="B167" s="11">
        <f t="shared" ref="B167:D167" si="0">B70/Q70</f>
        <v>1.6096913375373383E-2</v>
      </c>
      <c r="C167" s="11">
        <f>C70/$Q$70</f>
        <v>3.5678725522734815E-2</v>
      </c>
      <c r="D167" s="11">
        <f>D70/$Q$70</f>
        <v>7.7995353468304019E-3</v>
      </c>
      <c r="E167" s="11">
        <f>E70/$Q$70</f>
        <v>7.4676402256886824E-3</v>
      </c>
      <c r="F167" s="11"/>
      <c r="G167" s="11">
        <f>G70/$Q$70</f>
        <v>0</v>
      </c>
      <c r="H167" s="11">
        <f t="shared" ref="H167:H192" si="1">H70/Q70</f>
        <v>0.57168934616661138</v>
      </c>
      <c r="I167" s="11">
        <f t="shared" ref="I167:I192" si="2">I70/Q70</f>
        <v>0.21141719216727514</v>
      </c>
      <c r="J167" s="11">
        <f>J70/$Q$70</f>
        <v>6.2562230335214075E-2</v>
      </c>
      <c r="K167" s="11"/>
      <c r="L167" s="11">
        <f>L70/$Q$70</f>
        <v>2.3232658479920346E-2</v>
      </c>
      <c r="M167" s="11">
        <f>M70/Q70</f>
        <v>3.5346830401593095E-2</v>
      </c>
      <c r="N167" s="11">
        <f>N70/$Q$70</f>
        <v>0</v>
      </c>
      <c r="O167" s="11">
        <f>O70/Q70</f>
        <v>9.110521075340193E-2</v>
      </c>
      <c r="P167" s="11">
        <f>P70/Q70</f>
        <v>9.0441420511118489E-2</v>
      </c>
      <c r="Q167" s="28">
        <f>Q70/Q70</f>
        <v>1</v>
      </c>
    </row>
    <row r="168" spans="1:18" x14ac:dyDescent="0.2">
      <c r="A168" s="7">
        <v>1998</v>
      </c>
      <c r="B168" s="11"/>
      <c r="C168" s="11">
        <f>C71/Q71</f>
        <v>3.2665431890890724E-2</v>
      </c>
      <c r="D168" s="11"/>
      <c r="E168" s="11"/>
      <c r="F168" s="11"/>
      <c r="G168" s="11"/>
      <c r="H168" s="11">
        <f t="shared" si="1"/>
        <v>0.58309479710388956</v>
      </c>
      <c r="I168" s="11">
        <f t="shared" si="2"/>
        <v>0.20710557332884325</v>
      </c>
      <c r="J168" s="11"/>
      <c r="K168" s="11"/>
      <c r="L168" s="11"/>
      <c r="M168" s="11">
        <f>M71/Q71</f>
        <v>3.56962451591177E-2</v>
      </c>
      <c r="N168" s="11"/>
      <c r="O168" s="11">
        <f>O71/Q71</f>
        <v>8.8061963293483758E-2</v>
      </c>
      <c r="P168" s="11">
        <f>P71/Q71</f>
        <v>8.604142111466577E-2</v>
      </c>
      <c r="Q168" s="28">
        <f>Q71/Q71</f>
        <v>1</v>
      </c>
      <c r="R168" s="11"/>
    </row>
    <row r="169" spans="1:18" x14ac:dyDescent="0.2">
      <c r="A169" s="7">
        <v>1999</v>
      </c>
      <c r="B169" s="11"/>
      <c r="C169" s="11">
        <f>C72/Q72</f>
        <v>2.7906976744186046E-2</v>
      </c>
      <c r="D169" s="11"/>
      <c r="E169" s="11"/>
      <c r="F169" s="11"/>
      <c r="G169" s="11"/>
      <c r="H169" s="11">
        <f t="shared" si="1"/>
        <v>0.59634551495016608</v>
      </c>
      <c r="I169" s="11">
        <f t="shared" si="2"/>
        <v>0.20265780730897009</v>
      </c>
      <c r="J169" s="11"/>
      <c r="K169" s="11"/>
      <c r="L169" s="11"/>
      <c r="M169" s="11">
        <f>M72/Q72</f>
        <v>3.5049833887043191E-2</v>
      </c>
      <c r="N169" s="11"/>
      <c r="O169" s="11">
        <f>O72/Q72</f>
        <v>8.45514950166113E-2</v>
      </c>
      <c r="P169" s="11">
        <f>P72/Q72</f>
        <v>8.1395348837209308E-2</v>
      </c>
      <c r="Q169" s="28">
        <f>Q72/Q72</f>
        <v>1</v>
      </c>
    </row>
    <row r="170" spans="1:18" x14ac:dyDescent="0.2">
      <c r="A170" s="7">
        <v>2000</v>
      </c>
      <c r="B170" s="11"/>
      <c r="C170" s="11">
        <f>C73/Q73</f>
        <v>2.4256521016780195E-2</v>
      </c>
      <c r="D170" s="11"/>
      <c r="E170" s="11"/>
      <c r="F170" s="11"/>
      <c r="G170" s="11"/>
      <c r="H170" s="11">
        <f t="shared" si="1"/>
        <v>0.60824057152350886</v>
      </c>
      <c r="I170" s="11">
        <f t="shared" si="2"/>
        <v>0.19471673035387937</v>
      </c>
      <c r="J170" s="11"/>
      <c r="K170" s="11"/>
      <c r="L170" s="11"/>
      <c r="M170" s="11">
        <f>M73/Q73</f>
        <v>3.4557235421166309E-2</v>
      </c>
      <c r="N170" s="11"/>
      <c r="O170" s="11">
        <f>O73/Q73</f>
        <v>8.1907293570360529E-2</v>
      </c>
      <c r="P170" s="11">
        <f>P73/Q73</f>
        <v>8.0578169131084898E-2</v>
      </c>
      <c r="Q170" s="28">
        <f>Q73/Q73</f>
        <v>1</v>
      </c>
    </row>
    <row r="171" spans="1:18" x14ac:dyDescent="0.2">
      <c r="A171" s="7">
        <v>2001</v>
      </c>
      <c r="B171" s="11"/>
      <c r="C171" s="11"/>
      <c r="D171" s="11"/>
      <c r="E171" s="11"/>
      <c r="F171" s="11"/>
      <c r="G171" s="11"/>
      <c r="H171" s="11">
        <f t="shared" si="1"/>
        <v>0.62391340003280304</v>
      </c>
      <c r="I171" s="11">
        <f t="shared" si="2"/>
        <v>0.18418894538297523</v>
      </c>
      <c r="J171" s="11"/>
      <c r="K171" s="11"/>
      <c r="L171" s="11"/>
      <c r="M171" s="11">
        <f t="shared" ref="M171:M180" si="3">M74/Q74</f>
        <v>3.4607183860915207E-2</v>
      </c>
      <c r="N171" s="11"/>
      <c r="O171" s="11">
        <f t="shared" ref="O171:O180" si="4">O74/Q74</f>
        <v>7.9383303263900279E-2</v>
      </c>
      <c r="P171" s="11">
        <f t="shared" ref="P171:P181" si="5">P74/Q74</f>
        <v>7.7907167459406262E-2</v>
      </c>
      <c r="Q171" s="28">
        <f t="shared" ref="Q171:Q187" si="6">Q74/Q74</f>
        <v>1</v>
      </c>
    </row>
    <row r="172" spans="1:18" x14ac:dyDescent="0.2">
      <c r="A172" s="7">
        <v>2002</v>
      </c>
      <c r="B172" s="11">
        <f t="shared" ref="B172:D192" si="7">B75/Q75</f>
        <v>3.2232580186443358E-2</v>
      </c>
      <c r="C172" s="11">
        <f>C75/$Q$75</f>
        <v>1.6748301469426449E-2</v>
      </c>
      <c r="D172" s="11">
        <f>D75/$Q$75</f>
        <v>0</v>
      </c>
      <c r="E172" s="11">
        <f>E75/$Q$75</f>
        <v>0</v>
      </c>
      <c r="F172" s="11"/>
      <c r="G172" s="11">
        <f>G75/$Q$75</f>
        <v>1.2640227524095434E-3</v>
      </c>
      <c r="H172" s="11">
        <f t="shared" si="1"/>
        <v>0.63754147574656339</v>
      </c>
      <c r="I172" s="11">
        <f t="shared" si="2"/>
        <v>0.17680518249328489</v>
      </c>
      <c r="J172" s="11">
        <f>J75/$Q$75</f>
        <v>5.5458998261968713E-2</v>
      </c>
      <c r="K172" s="11"/>
      <c r="L172" s="11">
        <f>L75/$Q$75</f>
        <v>0</v>
      </c>
      <c r="M172" s="11">
        <f t="shared" si="3"/>
        <v>3.3654605782904093E-2</v>
      </c>
      <c r="N172" s="11">
        <f>N75/$Q$75</f>
        <v>2.2120398167167011E-3</v>
      </c>
      <c r="O172" s="11">
        <f t="shared" si="4"/>
        <v>7.7105387896982139E-2</v>
      </c>
      <c r="P172" s="11">
        <f t="shared" si="5"/>
        <v>7.4893348080265446E-2</v>
      </c>
      <c r="Q172" s="28">
        <f t="shared" si="6"/>
        <v>1</v>
      </c>
    </row>
    <row r="173" spans="1:18" x14ac:dyDescent="0.2">
      <c r="A173" s="7">
        <v>2003</v>
      </c>
      <c r="B173" s="11"/>
      <c r="C173" s="11"/>
      <c r="D173" s="11"/>
      <c r="E173" s="11"/>
      <c r="F173" s="11"/>
      <c r="G173" s="11"/>
      <c r="H173" s="11">
        <f t="shared" si="1"/>
        <v>0.65158158471656746</v>
      </c>
      <c r="I173" s="11">
        <f t="shared" si="2"/>
        <v>0.16896335734419041</v>
      </c>
      <c r="J173" s="11"/>
      <c r="K173" s="11"/>
      <c r="L173" s="11"/>
      <c r="M173" s="11">
        <f t="shared" si="3"/>
        <v>2.9752583777012214E-2</v>
      </c>
      <c r="N173" s="11"/>
      <c r="O173" s="11">
        <f t="shared" si="4"/>
        <v>6.8900720325712497E-2</v>
      </c>
      <c r="P173" s="11">
        <f t="shared" si="5"/>
        <v>6.514249921703727E-2</v>
      </c>
      <c r="Q173" s="28">
        <f t="shared" si="6"/>
        <v>1</v>
      </c>
    </row>
    <row r="174" spans="1:18" x14ac:dyDescent="0.2">
      <c r="A174" s="7">
        <v>2004</v>
      </c>
      <c r="B174" s="11">
        <f t="shared" si="7"/>
        <v>2.9724318496842754E-2</v>
      </c>
      <c r="C174" s="11"/>
      <c r="D174" s="11"/>
      <c r="E174" s="11"/>
      <c r="F174" s="11"/>
      <c r="G174" s="11"/>
      <c r="H174" s="11">
        <f t="shared" si="1"/>
        <v>0.69413214230709996</v>
      </c>
      <c r="I174" s="11">
        <f t="shared" si="2"/>
        <v>0.16371476975204066</v>
      </c>
      <c r="J174" s="11"/>
      <c r="K174" s="11"/>
      <c r="L174" s="11"/>
      <c r="M174" s="11">
        <f t="shared" si="3"/>
        <v>2.4641922069921454E-2</v>
      </c>
      <c r="N174" s="11"/>
      <c r="O174" s="11">
        <f t="shared" si="4"/>
        <v>5.5136300631449253E-2</v>
      </c>
      <c r="P174" s="11">
        <f t="shared" si="5"/>
        <v>3.2650546742645926E-2</v>
      </c>
      <c r="Q174" s="28">
        <f t="shared" si="6"/>
        <v>1</v>
      </c>
    </row>
    <row r="175" spans="1:18" x14ac:dyDescent="0.2">
      <c r="A175" s="7">
        <v>2005</v>
      </c>
      <c r="B175" s="11">
        <f t="shared" si="7"/>
        <v>3.7507471607890017E-2</v>
      </c>
      <c r="C175" s="11"/>
      <c r="D175" s="11"/>
      <c r="E175" s="11"/>
      <c r="F175" s="11"/>
      <c r="G175" s="11"/>
      <c r="H175" s="11">
        <f t="shared" si="1"/>
        <v>0.70188284518828448</v>
      </c>
      <c r="I175" s="11">
        <f t="shared" si="2"/>
        <v>0.15720263000597728</v>
      </c>
      <c r="J175" s="11"/>
      <c r="K175" s="11"/>
      <c r="L175" s="11"/>
      <c r="M175" s="11">
        <f t="shared" si="3"/>
        <v>2.6598924088463836E-2</v>
      </c>
      <c r="N175" s="11"/>
      <c r="O175" s="11">
        <f t="shared" si="4"/>
        <v>4.7668858338314406E-2</v>
      </c>
      <c r="P175" s="11">
        <f t="shared" si="5"/>
        <v>2.9139270771069935E-2</v>
      </c>
      <c r="Q175" s="28">
        <f t="shared" si="6"/>
        <v>1</v>
      </c>
    </row>
    <row r="176" spans="1:18" x14ac:dyDescent="0.2">
      <c r="A176" s="7">
        <v>2006</v>
      </c>
      <c r="B176" s="11">
        <f t="shared" si="7"/>
        <v>3.0517789991321955E-2</v>
      </c>
      <c r="C176" s="11"/>
      <c r="D176" s="11"/>
      <c r="E176" s="11"/>
      <c r="F176" s="11"/>
      <c r="G176" s="11"/>
      <c r="H176" s="11">
        <f t="shared" si="1"/>
        <v>0.73372866647382118</v>
      </c>
      <c r="I176" s="11">
        <f t="shared" si="2"/>
        <v>0.1489730980619034</v>
      </c>
      <c r="J176" s="11"/>
      <c r="K176" s="11"/>
      <c r="L176" s="11"/>
      <c r="M176" s="11">
        <f t="shared" si="3"/>
        <v>2.3141452126120916E-2</v>
      </c>
      <c r="N176" s="11"/>
      <c r="O176" s="11">
        <f t="shared" si="4"/>
        <v>3.8038761932311253E-2</v>
      </c>
      <c r="P176" s="11">
        <f t="shared" si="5"/>
        <v>2.5600231414521262E-2</v>
      </c>
      <c r="Q176" s="28">
        <f t="shared" si="6"/>
        <v>1</v>
      </c>
    </row>
    <row r="177" spans="1:17" x14ac:dyDescent="0.2">
      <c r="A177" s="7">
        <v>2007</v>
      </c>
      <c r="B177" s="11">
        <f t="shared" si="7"/>
        <v>3.6047149122807015E-2</v>
      </c>
      <c r="C177" s="11"/>
      <c r="D177" s="11"/>
      <c r="E177" s="11"/>
      <c r="F177" s="11"/>
      <c r="G177" s="11"/>
      <c r="H177" s="11">
        <f t="shared" si="1"/>
        <v>0.74616228070175439</v>
      </c>
      <c r="I177" s="11">
        <f t="shared" si="2"/>
        <v>0.13706140350877194</v>
      </c>
      <c r="J177" s="11"/>
      <c r="K177" s="11"/>
      <c r="L177" s="11"/>
      <c r="M177" s="11">
        <f t="shared" si="3"/>
        <v>2.206688596491228E-2</v>
      </c>
      <c r="N177" s="11"/>
      <c r="O177" s="11">
        <f t="shared" si="4"/>
        <v>3.4813596491228067E-2</v>
      </c>
      <c r="P177" s="11">
        <f t="shared" si="5"/>
        <v>2.3848684210526317E-2</v>
      </c>
      <c r="Q177" s="28">
        <f t="shared" si="6"/>
        <v>1</v>
      </c>
    </row>
    <row r="178" spans="1:17" x14ac:dyDescent="0.2">
      <c r="A178" s="7">
        <v>2008</v>
      </c>
      <c r="B178" s="11">
        <f t="shared" si="7"/>
        <v>4.3606206527554842E-2</v>
      </c>
      <c r="C178" s="11"/>
      <c r="D178" s="11"/>
      <c r="E178" s="11"/>
      <c r="F178" s="11"/>
      <c r="G178" s="11"/>
      <c r="H178" s="11">
        <f t="shared" si="1"/>
        <v>0.75735687533440343</v>
      </c>
      <c r="I178" s="11">
        <f t="shared" si="2"/>
        <v>0.12520064205457465</v>
      </c>
      <c r="J178" s="11"/>
      <c r="K178" s="11"/>
      <c r="L178" s="11"/>
      <c r="M178" s="11">
        <f t="shared" si="3"/>
        <v>1.7656500802568219E-2</v>
      </c>
      <c r="N178" s="11"/>
      <c r="O178" s="11">
        <f t="shared" si="4"/>
        <v>3.1032637774210808E-2</v>
      </c>
      <c r="P178" s="11">
        <f t="shared" si="5"/>
        <v>2.5013376136971643E-2</v>
      </c>
      <c r="Q178" s="28">
        <f t="shared" si="6"/>
        <v>1</v>
      </c>
    </row>
    <row r="179" spans="1:17" x14ac:dyDescent="0.2">
      <c r="A179" s="7">
        <v>2009</v>
      </c>
      <c r="B179" s="11">
        <f t="shared" si="7"/>
        <v>4.6410256410256409E-2</v>
      </c>
      <c r="C179" s="11"/>
      <c r="D179" s="11"/>
      <c r="E179" s="11"/>
      <c r="F179" s="11"/>
      <c r="G179" s="11"/>
      <c r="H179" s="11">
        <f t="shared" si="1"/>
        <v>0.75346153846153852</v>
      </c>
      <c r="I179" s="11">
        <f t="shared" si="2"/>
        <v>0.11987179487179488</v>
      </c>
      <c r="J179" s="11"/>
      <c r="K179" s="11"/>
      <c r="L179" s="11"/>
      <c r="M179" s="11">
        <f t="shared" si="3"/>
        <v>1.7307692307692309E-2</v>
      </c>
      <c r="N179" s="11"/>
      <c r="O179" s="11">
        <f t="shared" si="4"/>
        <v>3.2692307692307694E-2</v>
      </c>
      <c r="P179" s="11">
        <f t="shared" si="5"/>
        <v>3.0128205128205129E-2</v>
      </c>
      <c r="Q179" s="28">
        <f t="shared" si="6"/>
        <v>1</v>
      </c>
    </row>
    <row r="180" spans="1:17" x14ac:dyDescent="0.2">
      <c r="A180" s="7">
        <v>2010</v>
      </c>
      <c r="B180" s="11">
        <f t="shared" si="7"/>
        <v>5.3533458411507195E-2</v>
      </c>
      <c r="C180" s="11"/>
      <c r="D180" s="11"/>
      <c r="E180" s="11"/>
      <c r="F180" s="11"/>
      <c r="G180" s="11"/>
      <c r="H180" s="11">
        <f t="shared" si="1"/>
        <v>0.73646028767979987</v>
      </c>
      <c r="I180" s="11">
        <f t="shared" si="2"/>
        <v>0.1210756722951845</v>
      </c>
      <c r="J180" s="11"/>
      <c r="K180" s="11"/>
      <c r="L180" s="11"/>
      <c r="M180" s="11">
        <f t="shared" si="3"/>
        <v>1.7761100687929958E-2</v>
      </c>
      <c r="N180" s="11"/>
      <c r="O180" s="11">
        <f t="shared" si="4"/>
        <v>3.2520325203252036E-2</v>
      </c>
      <c r="P180" s="11">
        <f t="shared" si="5"/>
        <v>3.8649155722326453E-2</v>
      </c>
      <c r="Q180" s="28">
        <f t="shared" si="6"/>
        <v>1</v>
      </c>
    </row>
    <row r="181" spans="1:17" x14ac:dyDescent="0.2">
      <c r="A181" s="7">
        <v>2011</v>
      </c>
      <c r="B181" s="11">
        <f t="shared" si="7"/>
        <v>5.4857978788248205E-2</v>
      </c>
      <c r="C181" s="11"/>
      <c r="D181" s="11"/>
      <c r="E181" s="11"/>
      <c r="F181" s="11"/>
      <c r="G181" s="11"/>
      <c r="H181" s="11">
        <f t="shared" si="1"/>
        <v>0.7343654760453493</v>
      </c>
      <c r="I181" s="11">
        <f t="shared" si="2"/>
        <v>0.11776179446543947</v>
      </c>
      <c r="J181" s="11"/>
      <c r="K181" s="11"/>
      <c r="L181" s="11"/>
      <c r="M181" s="11">
        <f t="shared" ref="M181:M187" si="8">M84/Q84</f>
        <v>1.4628794343532854E-2</v>
      </c>
      <c r="N181" s="11"/>
      <c r="O181" s="11">
        <f t="shared" ref="O181:O187" si="9">O84/Q84</f>
        <v>3.6937705717420458E-2</v>
      </c>
      <c r="P181" s="11">
        <f t="shared" si="5"/>
        <v>4.1448250640009753E-2</v>
      </c>
      <c r="Q181" s="28">
        <f t="shared" si="6"/>
        <v>1</v>
      </c>
    </row>
    <row r="182" spans="1:17" x14ac:dyDescent="0.2">
      <c r="A182" s="7">
        <v>2012</v>
      </c>
      <c r="B182" s="11">
        <f t="shared" si="7"/>
        <v>5.5086301872934264E-2</v>
      </c>
      <c r="C182" s="11"/>
      <c r="D182" s="11"/>
      <c r="E182" s="11"/>
      <c r="F182" s="11"/>
      <c r="G182" s="11"/>
      <c r="H182" s="11">
        <f t="shared" si="1"/>
        <v>0.74843922144693353</v>
      </c>
      <c r="I182" s="11">
        <f t="shared" si="2"/>
        <v>0.10772432366262701</v>
      </c>
      <c r="J182" s="11"/>
      <c r="K182" s="11"/>
      <c r="L182" s="11"/>
      <c r="M182" s="11">
        <f t="shared" si="8"/>
        <v>1.3098298445342146E-2</v>
      </c>
      <c r="N182" s="11"/>
      <c r="O182" s="11">
        <f t="shared" si="9"/>
        <v>3.1337985065491493E-2</v>
      </c>
      <c r="P182" s="11">
        <f t="shared" ref="P182:P183" si="10">P85/Q85</f>
        <v>4.4313869506671565E-2</v>
      </c>
      <c r="Q182" s="28">
        <f t="shared" si="6"/>
        <v>1</v>
      </c>
    </row>
    <row r="183" spans="1:17" x14ac:dyDescent="0.2">
      <c r="A183" s="7">
        <v>2013</v>
      </c>
      <c r="B183" s="11">
        <f t="shared" si="7"/>
        <v>5.8761311552473848E-2</v>
      </c>
      <c r="C183" s="11"/>
      <c r="D183" s="11"/>
      <c r="E183" s="11"/>
      <c r="F183" s="11"/>
      <c r="G183" s="11"/>
      <c r="H183" s="11">
        <f t="shared" si="1"/>
        <v>0.74556352097778822</v>
      </c>
      <c r="I183" s="11">
        <f t="shared" si="2"/>
        <v>0.10095193324715007</v>
      </c>
      <c r="J183" s="11"/>
      <c r="K183" s="11"/>
      <c r="L183" s="11"/>
      <c r="M183" s="11">
        <f t="shared" si="8"/>
        <v>1.2339875426019508E-2</v>
      </c>
      <c r="N183" s="11"/>
      <c r="O183" s="11">
        <f t="shared" si="9"/>
        <v>2.9145610530027032E-2</v>
      </c>
      <c r="P183" s="11">
        <f t="shared" si="10"/>
        <v>5.1004818427547303E-2</v>
      </c>
      <c r="Q183" s="28">
        <f t="shared" si="6"/>
        <v>1</v>
      </c>
    </row>
    <row r="184" spans="1:17" x14ac:dyDescent="0.2">
      <c r="A184" s="7">
        <v>2014</v>
      </c>
      <c r="B184" s="11">
        <f t="shared" si="7"/>
        <v>5.9746600023247706E-2</v>
      </c>
      <c r="C184" s="11"/>
      <c r="D184" s="11"/>
      <c r="E184" s="11"/>
      <c r="F184" s="11"/>
      <c r="G184" s="11"/>
      <c r="H184" s="11">
        <f t="shared" si="1"/>
        <v>0.74938974776240841</v>
      </c>
      <c r="I184" s="11">
        <f t="shared" si="2"/>
        <v>9.9848889922120196E-2</v>
      </c>
      <c r="J184" s="11"/>
      <c r="K184" s="11"/>
      <c r="L184" s="11"/>
      <c r="M184" s="11">
        <f t="shared" si="8"/>
        <v>1.1623852144600721E-2</v>
      </c>
      <c r="N184" s="11"/>
      <c r="O184" s="11">
        <f t="shared" si="9"/>
        <v>3.173311635475997E-2</v>
      </c>
      <c r="P184" s="11">
        <f t="shared" ref="P184:P187" si="11">P87/Q87</f>
        <v>4.7657793792862953E-2</v>
      </c>
      <c r="Q184" s="28">
        <f t="shared" si="6"/>
        <v>1</v>
      </c>
    </row>
    <row r="185" spans="1:17" x14ac:dyDescent="0.2">
      <c r="A185" s="7">
        <v>2015</v>
      </c>
      <c r="B185" s="11">
        <f t="shared" si="7"/>
        <v>5.5772146415421268E-2</v>
      </c>
      <c r="C185" s="11"/>
      <c r="D185" s="11"/>
      <c r="E185" s="11"/>
      <c r="F185" s="11"/>
      <c r="G185" s="11"/>
      <c r="H185" s="11">
        <f t="shared" si="1"/>
        <v>0.75525232835174361</v>
      </c>
      <c r="I185" s="11">
        <f t="shared" si="2"/>
        <v>9.898202295863115E-2</v>
      </c>
      <c r="J185" s="11"/>
      <c r="K185" s="11"/>
      <c r="L185" s="11"/>
      <c r="M185" s="11">
        <f t="shared" si="8"/>
        <v>1.1479315572882825E-2</v>
      </c>
      <c r="N185" s="11"/>
      <c r="O185" s="11">
        <f t="shared" si="9"/>
        <v>2.9239766081871343E-2</v>
      </c>
      <c r="P185" s="11">
        <f t="shared" si="11"/>
        <v>4.9274420619449859E-2</v>
      </c>
      <c r="Q185" s="28">
        <f t="shared" si="6"/>
        <v>1</v>
      </c>
    </row>
    <row r="186" spans="1:17" x14ac:dyDescent="0.2">
      <c r="A186" s="7">
        <v>2016</v>
      </c>
      <c r="B186" s="11">
        <f t="shared" si="7"/>
        <v>6.6871230557612946E-2</v>
      </c>
      <c r="C186" s="11"/>
      <c r="D186" s="11"/>
      <c r="E186" s="11"/>
      <c r="F186" s="11"/>
      <c r="G186" s="11"/>
      <c r="H186" s="11">
        <f t="shared" si="1"/>
        <v>0.7450005290445455</v>
      </c>
      <c r="I186" s="11">
        <f t="shared" si="2"/>
        <v>9.0043381652735163E-2</v>
      </c>
      <c r="J186" s="11"/>
      <c r="K186" s="11"/>
      <c r="L186" s="11"/>
      <c r="M186" s="11">
        <f t="shared" si="8"/>
        <v>1.121574436567559E-2</v>
      </c>
      <c r="N186" s="11"/>
      <c r="O186" s="11">
        <f t="shared" si="9"/>
        <v>2.4865093640884562E-2</v>
      </c>
      <c r="P186" s="11">
        <f t="shared" si="11"/>
        <v>6.0311078192783835E-2</v>
      </c>
      <c r="Q186" s="28">
        <f t="shared" si="6"/>
        <v>1</v>
      </c>
    </row>
    <row r="187" spans="1:17" x14ac:dyDescent="0.2">
      <c r="A187" s="7">
        <v>2017</v>
      </c>
      <c r="B187" s="11">
        <f t="shared" si="7"/>
        <v>6.9602710194025252E-2</v>
      </c>
      <c r="C187" s="11"/>
      <c r="D187" s="11"/>
      <c r="E187" s="11"/>
      <c r="F187" s="11"/>
      <c r="G187" s="11"/>
      <c r="H187" s="11">
        <f t="shared" si="1"/>
        <v>0.74540601580946519</v>
      </c>
      <c r="I187" s="11">
        <f t="shared" si="2"/>
        <v>7.9149984601170315E-2</v>
      </c>
      <c r="J187" s="11"/>
      <c r="K187" s="11"/>
      <c r="L187" s="11"/>
      <c r="M187" s="11">
        <f t="shared" si="8"/>
        <v>9.7525921363309717E-3</v>
      </c>
      <c r="N187" s="11"/>
      <c r="O187" s="11">
        <f t="shared" si="9"/>
        <v>2.7717893440098552E-2</v>
      </c>
      <c r="P187" s="11">
        <f t="shared" si="11"/>
        <v>5.8207576224206962E-2</v>
      </c>
      <c r="Q187" s="28">
        <f t="shared" si="6"/>
        <v>1</v>
      </c>
    </row>
    <row r="188" spans="1:17" x14ac:dyDescent="0.2">
      <c r="A188" s="7">
        <v>2018</v>
      </c>
      <c r="B188" s="11">
        <f t="shared" si="7"/>
        <v>6.749573763915355E-2</v>
      </c>
      <c r="C188" s="11"/>
      <c r="D188" s="11"/>
      <c r="E188" s="11"/>
      <c r="F188" s="11"/>
      <c r="G188" s="11"/>
      <c r="H188" s="11">
        <f t="shared" si="1"/>
        <v>0.75348510680974823</v>
      </c>
      <c r="I188" s="11">
        <f t="shared" si="2"/>
        <v>7.6521913549292955E-2</v>
      </c>
      <c r="J188" s="11"/>
      <c r="K188" s="11"/>
      <c r="L188" s="11"/>
      <c r="M188" s="11"/>
      <c r="N188" s="11"/>
      <c r="O188" s="11"/>
      <c r="P188" s="11">
        <f>P91/Q91</f>
        <v>0.10249724200180524</v>
      </c>
      <c r="Q188" s="28">
        <f>Q91/Q91</f>
        <v>1</v>
      </c>
    </row>
    <row r="189" spans="1:17" x14ac:dyDescent="0.2">
      <c r="A189" s="7">
        <v>2019</v>
      </c>
      <c r="B189" s="11">
        <f t="shared" si="7"/>
        <v>6.4055528011898857E-2</v>
      </c>
      <c r="C189" s="11"/>
      <c r="D189" s="11"/>
      <c r="E189" s="11"/>
      <c r="F189" s="11"/>
      <c r="G189" s="11"/>
      <c r="H189" s="11">
        <f t="shared" si="1"/>
        <v>0.75061973227565693</v>
      </c>
      <c r="I189" s="11">
        <f t="shared" si="2"/>
        <v>7.6450173525037191E-2</v>
      </c>
      <c r="J189" s="11"/>
      <c r="K189" s="11"/>
      <c r="L189" s="11"/>
      <c r="M189" s="11"/>
      <c r="N189" s="11"/>
      <c r="O189" s="11"/>
      <c r="P189" s="11">
        <f>P92/Q92</f>
        <v>0.10887456618740704</v>
      </c>
      <c r="Q189" s="28">
        <f>Q92/Q92</f>
        <v>1</v>
      </c>
    </row>
    <row r="190" spans="1:17" x14ac:dyDescent="0.2">
      <c r="A190" s="7">
        <v>2020</v>
      </c>
      <c r="B190" s="11">
        <f t="shared" si="7"/>
        <v>6.1193880611938804E-2</v>
      </c>
      <c r="C190" s="11"/>
      <c r="D190" s="11"/>
      <c r="E190" s="11"/>
      <c r="F190" s="11"/>
      <c r="G190" s="11"/>
      <c r="H190" s="11">
        <f t="shared" si="1"/>
        <v>0.75612438756124389</v>
      </c>
      <c r="I190" s="11">
        <f t="shared" si="2"/>
        <v>7.2592740725927404E-2</v>
      </c>
      <c r="J190" s="11"/>
      <c r="K190" s="11"/>
      <c r="L190" s="11"/>
      <c r="M190" s="11"/>
      <c r="N190" s="11"/>
      <c r="O190" s="11"/>
      <c r="P190" s="11">
        <f>P93/Q93</f>
        <v>0.1100889911008899</v>
      </c>
      <c r="Q190" s="28">
        <f>Q93/Q93</f>
        <v>1</v>
      </c>
    </row>
    <row r="191" spans="1:17" x14ac:dyDescent="0.2">
      <c r="A191" s="7">
        <v>2021</v>
      </c>
      <c r="B191" s="11">
        <f t="shared" si="7"/>
        <v>5.9308563481025235E-2</v>
      </c>
      <c r="C191" s="11"/>
      <c r="D191" s="11"/>
      <c r="E191" s="11"/>
      <c r="F191" s="11"/>
      <c r="G191" s="11"/>
      <c r="H191" s="11">
        <f t="shared" si="1"/>
        <v>0.75521557719054244</v>
      </c>
      <c r="I191" s="11">
        <f t="shared" si="2"/>
        <v>7.0733161136499106E-2</v>
      </c>
      <c r="J191" s="11"/>
      <c r="K191" s="11"/>
      <c r="L191" s="11"/>
      <c r="M191" s="11"/>
      <c r="N191" s="11"/>
      <c r="O191" s="11"/>
      <c r="P191" s="11">
        <f>P94/Q94</f>
        <v>0.11484204251937215</v>
      </c>
      <c r="Q191" s="28">
        <f>Q94/Q94</f>
        <v>1</v>
      </c>
    </row>
    <row r="192" spans="1:17" x14ac:dyDescent="0.2">
      <c r="A192" s="7">
        <v>2022</v>
      </c>
      <c r="B192" s="11">
        <f t="shared" si="7"/>
        <v>5.8817704723239925E-2</v>
      </c>
      <c r="C192" s="11"/>
      <c r="D192" s="11"/>
      <c r="E192" s="11"/>
      <c r="F192" s="11"/>
      <c r="G192" s="11"/>
      <c r="H192" s="11">
        <f t="shared" si="1"/>
        <v>0.75334191504109316</v>
      </c>
      <c r="I192" s="11">
        <f t="shared" si="2"/>
        <v>7.0105951084265775E-2</v>
      </c>
      <c r="J192" s="11"/>
      <c r="K192" s="11"/>
      <c r="L192" s="11"/>
      <c r="M192" s="11"/>
      <c r="N192" s="11"/>
      <c r="O192" s="11"/>
      <c r="P192" s="11">
        <f>P95/Q95</f>
        <v>0.11773442915140113</v>
      </c>
      <c r="Q192" s="28">
        <f>Q95/Q95</f>
        <v>1</v>
      </c>
    </row>
    <row r="193" spans="1:17" x14ac:dyDescent="0.2">
      <c r="A193" s="7">
        <v>2023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28"/>
    </row>
    <row r="194" spans="1:17" x14ac:dyDescent="0.2">
      <c r="A194" s="9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29"/>
    </row>
  </sheetData>
  <mergeCells count="2">
    <mergeCell ref="B1:Q1"/>
    <mergeCell ref="B98:Q98"/>
  </mergeCells>
  <printOptions horizontalCentered="1" gridLines="1"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300" verticalDpi="300" r:id="rId1"/>
  <headerFooter alignWithMargins="0">
    <oddHeader>&amp;L&amp;"Arial,Standaard"&amp;10&amp;D&amp;R&amp;"Arial,Standaard"&amp;10&amp;T</oddHeader>
    <oddFooter>&amp;L&amp;"Arial,Standaard"&amp;10&amp;F / &amp;A&amp;R&amp;"Arial,Standaard"&amp;10pagina &amp;P van &amp;N</oddFooter>
  </headerFooter>
  <rowBreaks count="1" manualBreakCount="1">
    <brk id="45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workbookViewId="0"/>
  </sheetViews>
  <sheetFormatPr defaultRowHeight="12.75" x14ac:dyDescent="0.2"/>
  <cols>
    <col min="1" max="1" width="27.28515625" customWidth="1"/>
    <col min="2" max="2" width="32.85546875" customWidth="1"/>
    <col min="3" max="3" width="9.140625" style="24"/>
  </cols>
  <sheetData>
    <row r="1" spans="1:8" x14ac:dyDescent="0.2">
      <c r="A1" s="17"/>
      <c r="B1" s="17"/>
      <c r="C1" s="18"/>
      <c r="D1" s="19">
        <v>1997</v>
      </c>
      <c r="E1" s="19">
        <v>2002</v>
      </c>
      <c r="F1" s="19">
        <v>2007</v>
      </c>
      <c r="G1" s="19">
        <v>2012</v>
      </c>
      <c r="H1" s="19">
        <v>2017</v>
      </c>
    </row>
    <row r="2" spans="1:8" x14ac:dyDescent="0.2">
      <c r="A2" s="20" t="s">
        <v>15</v>
      </c>
      <c r="B2" s="21" t="s">
        <v>17</v>
      </c>
      <c r="C2" s="22" t="s">
        <v>33</v>
      </c>
      <c r="D2" s="23" t="s">
        <v>49</v>
      </c>
      <c r="E2" s="23" t="s">
        <v>50</v>
      </c>
      <c r="F2" s="23" t="s">
        <v>51</v>
      </c>
      <c r="G2" s="23" t="s">
        <v>38</v>
      </c>
      <c r="H2" s="23" t="s">
        <v>52</v>
      </c>
    </row>
    <row r="3" spans="1:8" x14ac:dyDescent="0.2">
      <c r="A3" s="34" t="s">
        <v>16</v>
      </c>
      <c r="B3" s="21" t="s">
        <v>18</v>
      </c>
      <c r="C3" s="22" t="s">
        <v>33</v>
      </c>
      <c r="D3" s="23" t="s">
        <v>48</v>
      </c>
      <c r="E3" s="23" t="s">
        <v>53</v>
      </c>
      <c r="F3" s="23" t="s">
        <v>54</v>
      </c>
      <c r="G3" s="23" t="s">
        <v>55</v>
      </c>
      <c r="H3" s="23" t="s">
        <v>56</v>
      </c>
    </row>
    <row r="4" spans="1:8" x14ac:dyDescent="0.2">
      <c r="A4" s="35"/>
      <c r="B4" s="21" t="s">
        <v>19</v>
      </c>
      <c r="C4" s="22" t="s">
        <v>33</v>
      </c>
      <c r="D4" s="23" t="s">
        <v>48</v>
      </c>
      <c r="E4" s="23" t="s">
        <v>48</v>
      </c>
      <c r="F4" s="23" t="s">
        <v>57</v>
      </c>
      <c r="G4" s="23" t="s">
        <v>54</v>
      </c>
      <c r="H4" s="23" t="s">
        <v>58</v>
      </c>
    </row>
    <row r="5" spans="1:8" x14ac:dyDescent="0.2">
      <c r="A5" s="35"/>
      <c r="B5" s="21" t="s">
        <v>20</v>
      </c>
      <c r="C5" s="22" t="s">
        <v>33</v>
      </c>
      <c r="D5" s="23">
        <v>750</v>
      </c>
      <c r="E5" s="23" t="s">
        <v>41</v>
      </c>
      <c r="F5" s="23" t="s">
        <v>59</v>
      </c>
      <c r="G5" s="23" t="s">
        <v>60</v>
      </c>
      <c r="H5" s="23" t="s">
        <v>61</v>
      </c>
    </row>
    <row r="6" spans="1:8" x14ac:dyDescent="0.2">
      <c r="A6" s="35"/>
      <c r="B6" s="21" t="s">
        <v>21</v>
      </c>
      <c r="C6" s="22" t="s">
        <v>33</v>
      </c>
      <c r="D6" s="23">
        <v>960</v>
      </c>
      <c r="E6" s="23" t="s">
        <v>59</v>
      </c>
      <c r="F6" s="23" t="s">
        <v>62</v>
      </c>
      <c r="G6" s="23" t="s">
        <v>63</v>
      </c>
      <c r="H6" s="23" t="s">
        <v>35</v>
      </c>
    </row>
    <row r="7" spans="1:8" x14ac:dyDescent="0.2">
      <c r="A7" s="35"/>
      <c r="B7" s="21" t="s">
        <v>22</v>
      </c>
      <c r="C7" s="22" t="s">
        <v>33</v>
      </c>
      <c r="D7" s="23" t="s">
        <v>64</v>
      </c>
      <c r="E7" s="23" t="s">
        <v>46</v>
      </c>
      <c r="F7" s="23" t="s">
        <v>65</v>
      </c>
      <c r="G7" s="23" t="s">
        <v>66</v>
      </c>
      <c r="H7" s="23" t="s">
        <v>67</v>
      </c>
    </row>
    <row r="8" spans="1:8" x14ac:dyDescent="0.2">
      <c r="A8" s="35"/>
      <c r="B8" s="21" t="s">
        <v>23</v>
      </c>
      <c r="C8" s="22" t="s">
        <v>33</v>
      </c>
      <c r="D8" s="23">
        <v>70</v>
      </c>
      <c r="E8" s="23">
        <v>80</v>
      </c>
      <c r="F8" s="23">
        <v>70</v>
      </c>
      <c r="G8" s="23">
        <v>80</v>
      </c>
      <c r="H8" s="23">
        <v>80</v>
      </c>
    </row>
    <row r="9" spans="1:8" x14ac:dyDescent="0.2">
      <c r="A9" s="35"/>
      <c r="B9" s="21" t="s">
        <v>24</v>
      </c>
      <c r="C9" s="22" t="s">
        <v>33</v>
      </c>
      <c r="D9" s="23">
        <v>250</v>
      </c>
      <c r="E9" s="23">
        <v>140</v>
      </c>
      <c r="F9" s="23">
        <v>140</v>
      </c>
      <c r="G9" s="23">
        <v>70</v>
      </c>
      <c r="H9" s="23">
        <v>70</v>
      </c>
    </row>
    <row r="10" spans="1:8" x14ac:dyDescent="0.2">
      <c r="A10" s="35"/>
      <c r="B10" s="21" t="s">
        <v>25</v>
      </c>
      <c r="C10" s="22" t="s">
        <v>33</v>
      </c>
      <c r="D10" s="23" t="s">
        <v>68</v>
      </c>
      <c r="E10" s="23" t="s">
        <v>69</v>
      </c>
      <c r="F10" s="23" t="s">
        <v>70</v>
      </c>
      <c r="G10" s="23">
        <v>610</v>
      </c>
      <c r="H10" s="23">
        <v>670</v>
      </c>
    </row>
    <row r="11" spans="1:8" x14ac:dyDescent="0.2">
      <c r="A11" s="35"/>
      <c r="B11" s="21" t="s">
        <v>26</v>
      </c>
      <c r="C11" s="22" t="s">
        <v>33</v>
      </c>
      <c r="D11" s="23" t="s">
        <v>44</v>
      </c>
      <c r="E11" s="23" t="s">
        <v>71</v>
      </c>
      <c r="F11" s="23" t="s">
        <v>72</v>
      </c>
      <c r="G11" s="23" t="s">
        <v>73</v>
      </c>
      <c r="H11" s="23" t="s">
        <v>74</v>
      </c>
    </row>
    <row r="12" spans="1:8" x14ac:dyDescent="0.2">
      <c r="A12" s="35"/>
      <c r="B12" s="21" t="s">
        <v>27</v>
      </c>
      <c r="C12" s="22" t="s">
        <v>33</v>
      </c>
      <c r="D12" s="23" t="s">
        <v>75</v>
      </c>
      <c r="E12" s="23" t="s">
        <v>57</v>
      </c>
      <c r="F12" s="23" t="s">
        <v>76</v>
      </c>
      <c r="G12" s="23" t="s">
        <v>77</v>
      </c>
      <c r="H12" s="23" t="s">
        <v>78</v>
      </c>
    </row>
    <row r="13" spans="1:8" x14ac:dyDescent="0.2">
      <c r="A13" s="35"/>
      <c r="B13" s="21" t="s">
        <v>28</v>
      </c>
      <c r="C13" s="22" t="s">
        <v>33</v>
      </c>
      <c r="D13" s="23">
        <v>150</v>
      </c>
      <c r="E13" s="23">
        <v>280</v>
      </c>
      <c r="F13" s="23">
        <v>290</v>
      </c>
      <c r="G13" s="23">
        <v>380</v>
      </c>
      <c r="H13" s="23">
        <v>370</v>
      </c>
    </row>
    <row r="14" spans="1:8" x14ac:dyDescent="0.2">
      <c r="A14" s="36"/>
      <c r="B14" s="21" t="s">
        <v>29</v>
      </c>
      <c r="C14" s="22" t="s">
        <v>33</v>
      </c>
      <c r="D14" s="23">
        <v>100</v>
      </c>
      <c r="E14" s="23">
        <v>290</v>
      </c>
      <c r="F14" s="23">
        <v>290</v>
      </c>
      <c r="G14" s="23">
        <v>280</v>
      </c>
      <c r="H14" s="23">
        <v>250</v>
      </c>
    </row>
    <row r="15" spans="1:8" x14ac:dyDescent="0.2">
      <c r="A15" s="39" t="s">
        <v>119</v>
      </c>
      <c r="B15" s="21" t="s">
        <v>17</v>
      </c>
      <c r="C15" s="22" t="s">
        <v>33</v>
      </c>
      <c r="D15" s="23" t="s">
        <v>79</v>
      </c>
      <c r="E15" s="23" t="s">
        <v>80</v>
      </c>
      <c r="F15" s="23" t="s">
        <v>81</v>
      </c>
      <c r="G15" s="23" t="s">
        <v>82</v>
      </c>
      <c r="H15" s="23" t="s">
        <v>83</v>
      </c>
    </row>
    <row r="16" spans="1:8" x14ac:dyDescent="0.2">
      <c r="A16" s="35"/>
      <c r="B16" s="21" t="s">
        <v>18</v>
      </c>
      <c r="C16" s="22" t="s">
        <v>33</v>
      </c>
      <c r="D16" s="23" t="s">
        <v>84</v>
      </c>
      <c r="E16" s="23" t="s">
        <v>85</v>
      </c>
      <c r="F16" s="23" t="s">
        <v>61</v>
      </c>
      <c r="G16" s="23" t="s">
        <v>58</v>
      </c>
      <c r="H16" s="23" t="s">
        <v>39</v>
      </c>
    </row>
    <row r="17" spans="1:8" x14ac:dyDescent="0.2">
      <c r="A17" s="35"/>
      <c r="B17" s="21" t="s">
        <v>19</v>
      </c>
      <c r="C17" s="22" t="s">
        <v>33</v>
      </c>
      <c r="D17" s="23" t="s">
        <v>37</v>
      </c>
      <c r="E17" s="23" t="s">
        <v>47</v>
      </c>
      <c r="F17" s="23" t="s">
        <v>86</v>
      </c>
      <c r="G17" s="23" t="s">
        <v>61</v>
      </c>
      <c r="H17" s="23" t="s">
        <v>87</v>
      </c>
    </row>
    <row r="18" spans="1:8" x14ac:dyDescent="0.2">
      <c r="A18" s="35"/>
      <c r="B18" s="21" t="s">
        <v>20</v>
      </c>
      <c r="C18" s="22" t="s">
        <v>33</v>
      </c>
      <c r="D18" s="23">
        <v>660</v>
      </c>
      <c r="E18" s="23">
        <v>890</v>
      </c>
      <c r="F18" s="23" t="s">
        <v>37</v>
      </c>
      <c r="G18" s="23" t="s">
        <v>86</v>
      </c>
      <c r="H18" s="23" t="s">
        <v>36</v>
      </c>
    </row>
    <row r="19" spans="1:8" x14ac:dyDescent="0.2">
      <c r="A19" s="35"/>
      <c r="B19" s="21" t="s">
        <v>21</v>
      </c>
      <c r="C19" s="22" t="s">
        <v>33</v>
      </c>
      <c r="D19" s="23">
        <v>840</v>
      </c>
      <c r="E19" s="23" t="s">
        <v>70</v>
      </c>
      <c r="F19" s="23" t="s">
        <v>88</v>
      </c>
      <c r="G19" s="23" t="s">
        <v>89</v>
      </c>
      <c r="H19" s="23" t="s">
        <v>90</v>
      </c>
    </row>
    <row r="20" spans="1:8" x14ac:dyDescent="0.2">
      <c r="A20" s="35"/>
      <c r="B20" s="21" t="s">
        <v>22</v>
      </c>
      <c r="C20" s="22" t="s">
        <v>33</v>
      </c>
      <c r="D20" s="23" t="s">
        <v>91</v>
      </c>
      <c r="E20" s="23" t="s">
        <v>92</v>
      </c>
      <c r="F20" s="23" t="s">
        <v>93</v>
      </c>
      <c r="G20" s="23" t="s">
        <v>43</v>
      </c>
      <c r="H20" s="23" t="s">
        <v>94</v>
      </c>
    </row>
    <row r="21" spans="1:8" x14ac:dyDescent="0.2">
      <c r="A21" s="35"/>
      <c r="B21" s="21" t="s">
        <v>23</v>
      </c>
      <c r="C21" s="22" t="s">
        <v>33</v>
      </c>
      <c r="D21" s="23">
        <v>50</v>
      </c>
      <c r="E21" s="23">
        <v>60</v>
      </c>
      <c r="F21" s="23">
        <v>60</v>
      </c>
      <c r="G21" s="23">
        <v>70</v>
      </c>
      <c r="H21" s="23">
        <v>70</v>
      </c>
    </row>
    <row r="22" spans="1:8" x14ac:dyDescent="0.2">
      <c r="A22" s="35"/>
      <c r="B22" s="21" t="s">
        <v>24</v>
      </c>
      <c r="C22" s="22" t="s">
        <v>33</v>
      </c>
      <c r="D22" s="23">
        <v>220</v>
      </c>
      <c r="E22" s="23">
        <v>130</v>
      </c>
      <c r="F22" s="23">
        <v>130</v>
      </c>
      <c r="G22" s="23">
        <v>60</v>
      </c>
      <c r="H22" s="23">
        <v>60</v>
      </c>
    </row>
    <row r="23" spans="1:8" x14ac:dyDescent="0.2">
      <c r="A23" s="35"/>
      <c r="B23" s="21" t="s">
        <v>25</v>
      </c>
      <c r="C23" s="22" t="s">
        <v>33</v>
      </c>
      <c r="D23" s="23" t="s">
        <v>95</v>
      </c>
      <c r="E23" s="23" t="s">
        <v>42</v>
      </c>
      <c r="F23" s="23" t="s">
        <v>96</v>
      </c>
      <c r="G23" s="23">
        <v>580</v>
      </c>
      <c r="H23" s="23">
        <v>640</v>
      </c>
    </row>
    <row r="24" spans="1:8" x14ac:dyDescent="0.2">
      <c r="A24" s="35"/>
      <c r="B24" s="21" t="s">
        <v>26</v>
      </c>
      <c r="C24" s="22" t="s">
        <v>33</v>
      </c>
      <c r="D24" s="23" t="s">
        <v>97</v>
      </c>
      <c r="E24" s="23" t="s">
        <v>98</v>
      </c>
      <c r="F24" s="23" t="s">
        <v>99</v>
      </c>
      <c r="G24" s="23" t="s">
        <v>100</v>
      </c>
      <c r="H24" s="23" t="s">
        <v>34</v>
      </c>
    </row>
    <row r="25" spans="1:8" x14ac:dyDescent="0.2">
      <c r="A25" s="35"/>
      <c r="B25" s="21" t="s">
        <v>27</v>
      </c>
      <c r="C25" s="22" t="s">
        <v>33</v>
      </c>
      <c r="D25" s="23">
        <v>940</v>
      </c>
      <c r="E25" s="23" t="s">
        <v>101</v>
      </c>
      <c r="F25" s="23" t="s">
        <v>102</v>
      </c>
      <c r="G25" s="23" t="s">
        <v>103</v>
      </c>
      <c r="H25" s="23" t="s">
        <v>104</v>
      </c>
    </row>
    <row r="26" spans="1:8" x14ac:dyDescent="0.2">
      <c r="A26" s="35"/>
      <c r="B26" s="21" t="s">
        <v>28</v>
      </c>
      <c r="C26" s="22" t="s">
        <v>33</v>
      </c>
      <c r="D26" s="23">
        <v>140</v>
      </c>
      <c r="E26" s="23">
        <v>260</v>
      </c>
      <c r="F26" s="23">
        <v>250</v>
      </c>
      <c r="G26" s="23">
        <v>340</v>
      </c>
      <c r="H26" s="23">
        <v>330</v>
      </c>
    </row>
    <row r="27" spans="1:8" x14ac:dyDescent="0.2">
      <c r="A27" s="36"/>
      <c r="B27" s="21" t="s">
        <v>29</v>
      </c>
      <c r="C27" s="22" t="s">
        <v>33</v>
      </c>
      <c r="D27" s="23">
        <v>100</v>
      </c>
      <c r="E27" s="23">
        <v>280</v>
      </c>
      <c r="F27" s="23">
        <v>280</v>
      </c>
      <c r="G27" s="23">
        <v>270</v>
      </c>
      <c r="H27" s="23">
        <v>240</v>
      </c>
    </row>
    <row r="28" spans="1:8" x14ac:dyDescent="0.2">
      <c r="A28" s="38" t="s">
        <v>30</v>
      </c>
      <c r="B28" s="21" t="s">
        <v>17</v>
      </c>
      <c r="C28" s="22" t="s">
        <v>33</v>
      </c>
      <c r="D28" s="23" t="s">
        <v>105</v>
      </c>
      <c r="E28" s="23" t="s">
        <v>106</v>
      </c>
      <c r="F28" s="23" t="s">
        <v>107</v>
      </c>
      <c r="G28" s="23" t="s">
        <v>108</v>
      </c>
      <c r="H28" s="23" t="s">
        <v>109</v>
      </c>
    </row>
    <row r="29" spans="1:8" x14ac:dyDescent="0.2">
      <c r="A29" s="38"/>
      <c r="B29" s="21" t="s">
        <v>18</v>
      </c>
      <c r="C29" s="22" t="s">
        <v>33</v>
      </c>
      <c r="D29" s="23">
        <v>870</v>
      </c>
      <c r="E29" s="23" t="s">
        <v>110</v>
      </c>
      <c r="F29" s="23" t="s">
        <v>111</v>
      </c>
      <c r="G29" s="23" t="s">
        <v>101</v>
      </c>
      <c r="H29" s="23" t="s">
        <v>69</v>
      </c>
    </row>
    <row r="30" spans="1:8" x14ac:dyDescent="0.2">
      <c r="A30" s="38"/>
      <c r="B30" s="21" t="s">
        <v>19</v>
      </c>
      <c r="C30" s="22" t="s">
        <v>33</v>
      </c>
      <c r="D30" s="23">
        <v>780</v>
      </c>
      <c r="E30" s="23">
        <v>860</v>
      </c>
      <c r="F30" s="23" t="s">
        <v>110</v>
      </c>
      <c r="G30" s="23" t="s">
        <v>111</v>
      </c>
      <c r="H30" s="23" t="s">
        <v>111</v>
      </c>
    </row>
    <row r="31" spans="1:8" x14ac:dyDescent="0.2">
      <c r="A31" s="38"/>
      <c r="B31" s="21" t="s">
        <v>20</v>
      </c>
      <c r="C31" s="22" t="s">
        <v>33</v>
      </c>
      <c r="D31" s="23">
        <v>450</v>
      </c>
      <c r="E31" s="23">
        <v>610</v>
      </c>
      <c r="F31" s="23">
        <v>860</v>
      </c>
      <c r="G31" s="23" t="s">
        <v>110</v>
      </c>
      <c r="H31" s="23" t="s">
        <v>45</v>
      </c>
    </row>
    <row r="32" spans="1:8" x14ac:dyDescent="0.2">
      <c r="A32" s="38"/>
      <c r="B32" s="21" t="s">
        <v>21</v>
      </c>
      <c r="C32" s="22" t="s">
        <v>33</v>
      </c>
      <c r="D32" s="23">
        <v>580</v>
      </c>
      <c r="E32" s="23">
        <v>740</v>
      </c>
      <c r="F32" s="23" t="s">
        <v>47</v>
      </c>
      <c r="G32" s="23" t="s">
        <v>65</v>
      </c>
      <c r="H32" s="23" t="s">
        <v>112</v>
      </c>
    </row>
    <row r="33" spans="1:8" x14ac:dyDescent="0.2">
      <c r="A33" s="38"/>
      <c r="B33" s="21" t="s">
        <v>22</v>
      </c>
      <c r="C33" s="22" t="s">
        <v>33</v>
      </c>
      <c r="D33" s="23">
        <v>770</v>
      </c>
      <c r="E33" s="23">
        <v>660</v>
      </c>
      <c r="F33" s="23">
        <v>870</v>
      </c>
      <c r="G33" s="23">
        <v>750</v>
      </c>
      <c r="H33" s="23">
        <v>900</v>
      </c>
    </row>
    <row r="34" spans="1:8" x14ac:dyDescent="0.2">
      <c r="A34" s="38"/>
      <c r="B34" s="21" t="s">
        <v>23</v>
      </c>
      <c r="C34" s="22" t="s">
        <v>33</v>
      </c>
      <c r="D34" s="23">
        <v>20</v>
      </c>
      <c r="E34" s="23">
        <v>40</v>
      </c>
      <c r="F34" s="23">
        <v>50</v>
      </c>
      <c r="G34" s="23">
        <v>70</v>
      </c>
      <c r="H34" s="23">
        <v>70</v>
      </c>
    </row>
    <row r="35" spans="1:8" x14ac:dyDescent="0.2">
      <c r="A35" s="38"/>
      <c r="B35" s="21" t="s">
        <v>24</v>
      </c>
      <c r="C35" s="22" t="s">
        <v>33</v>
      </c>
      <c r="D35" s="23">
        <v>100</v>
      </c>
      <c r="E35" s="23">
        <v>60</v>
      </c>
      <c r="F35" s="23">
        <v>50</v>
      </c>
      <c r="G35" s="23">
        <v>30</v>
      </c>
      <c r="H35" s="23">
        <v>30</v>
      </c>
    </row>
    <row r="36" spans="1:8" x14ac:dyDescent="0.2">
      <c r="A36" s="38"/>
      <c r="B36" s="21" t="s">
        <v>25</v>
      </c>
      <c r="C36" s="22" t="s">
        <v>33</v>
      </c>
      <c r="D36" s="23" t="s">
        <v>84</v>
      </c>
      <c r="E36" s="23">
        <v>820</v>
      </c>
      <c r="F36" s="23">
        <v>750</v>
      </c>
      <c r="G36" s="23">
        <v>410</v>
      </c>
      <c r="H36" s="23">
        <v>470</v>
      </c>
    </row>
    <row r="37" spans="1:8" x14ac:dyDescent="0.2">
      <c r="A37" s="38"/>
      <c r="B37" s="21" t="s">
        <v>26</v>
      </c>
      <c r="C37" s="22" t="s">
        <v>33</v>
      </c>
      <c r="D37" s="23" t="s">
        <v>48</v>
      </c>
      <c r="E37" s="23" t="s">
        <v>61</v>
      </c>
      <c r="F37" s="23" t="s">
        <v>113</v>
      </c>
      <c r="G37" s="23" t="s">
        <v>114</v>
      </c>
      <c r="H37" s="23" t="s">
        <v>115</v>
      </c>
    </row>
    <row r="38" spans="1:8" x14ac:dyDescent="0.2">
      <c r="A38" s="38"/>
      <c r="B38" s="21" t="s">
        <v>27</v>
      </c>
      <c r="C38" s="22" t="s">
        <v>33</v>
      </c>
      <c r="D38" s="23">
        <v>700</v>
      </c>
      <c r="E38" s="23" t="s">
        <v>66</v>
      </c>
      <c r="F38" s="23" t="s">
        <v>116</v>
      </c>
      <c r="G38" s="23" t="s">
        <v>117</v>
      </c>
      <c r="H38" s="23" t="s">
        <v>118</v>
      </c>
    </row>
    <row r="39" spans="1:8" x14ac:dyDescent="0.2">
      <c r="A39" s="38"/>
      <c r="B39" s="21" t="s">
        <v>28</v>
      </c>
      <c r="C39" s="22" t="s">
        <v>33</v>
      </c>
      <c r="D39" s="23">
        <v>100</v>
      </c>
      <c r="E39" s="23">
        <v>200</v>
      </c>
      <c r="F39" s="23">
        <v>200</v>
      </c>
      <c r="G39" s="23">
        <v>230</v>
      </c>
      <c r="H39" s="23">
        <v>220</v>
      </c>
    </row>
    <row r="40" spans="1:8" x14ac:dyDescent="0.2">
      <c r="A40" s="38"/>
      <c r="B40" s="21" t="s">
        <v>29</v>
      </c>
      <c r="C40" s="22" t="s">
        <v>33</v>
      </c>
      <c r="D40" s="23">
        <v>80</v>
      </c>
      <c r="E40" s="23">
        <v>230</v>
      </c>
      <c r="F40" s="23">
        <v>230</v>
      </c>
      <c r="G40" s="23">
        <v>210</v>
      </c>
      <c r="H40" s="23">
        <v>200</v>
      </c>
    </row>
    <row r="41" spans="1:8" x14ac:dyDescent="0.2">
      <c r="A41" s="38" t="s">
        <v>7</v>
      </c>
      <c r="B41" s="21" t="s">
        <v>17</v>
      </c>
      <c r="C41" s="22" t="s">
        <v>33</v>
      </c>
      <c r="D41" s="23" t="s">
        <v>92</v>
      </c>
      <c r="E41" s="23" t="s">
        <v>40</v>
      </c>
      <c r="F41" s="23" t="s">
        <v>41</v>
      </c>
      <c r="G41" s="23">
        <v>940</v>
      </c>
      <c r="H41" s="23">
        <v>770</v>
      </c>
    </row>
    <row r="42" spans="1:8" x14ac:dyDescent="0.2">
      <c r="A42" s="38"/>
      <c r="B42" s="21" t="s">
        <v>18</v>
      </c>
      <c r="C42" s="22" t="s">
        <v>33</v>
      </c>
      <c r="D42" s="23">
        <v>170</v>
      </c>
      <c r="E42" s="23">
        <v>120</v>
      </c>
      <c r="F42" s="23">
        <v>60</v>
      </c>
      <c r="G42" s="23">
        <v>60</v>
      </c>
      <c r="H42" s="23">
        <v>80</v>
      </c>
    </row>
    <row r="43" spans="1:8" x14ac:dyDescent="0.2">
      <c r="A43" s="38"/>
      <c r="B43" s="21" t="s">
        <v>19</v>
      </c>
      <c r="C43" s="22" t="s">
        <v>33</v>
      </c>
      <c r="D43" s="23">
        <v>220</v>
      </c>
      <c r="E43" s="23">
        <v>170</v>
      </c>
      <c r="F43" s="23">
        <v>110</v>
      </c>
      <c r="G43" s="23">
        <v>60</v>
      </c>
      <c r="H43" s="23">
        <v>60</v>
      </c>
    </row>
    <row r="44" spans="1:8" x14ac:dyDescent="0.2">
      <c r="A44" s="38"/>
      <c r="B44" s="21" t="s">
        <v>20</v>
      </c>
      <c r="C44" s="22" t="s">
        <v>33</v>
      </c>
      <c r="D44" s="23">
        <v>140</v>
      </c>
      <c r="E44" s="23">
        <v>170</v>
      </c>
      <c r="F44" s="23">
        <v>180</v>
      </c>
      <c r="G44" s="23">
        <v>110</v>
      </c>
      <c r="H44" s="23">
        <v>60</v>
      </c>
    </row>
    <row r="45" spans="1:8" x14ac:dyDescent="0.2">
      <c r="A45" s="38"/>
      <c r="B45" s="21" t="s">
        <v>21</v>
      </c>
      <c r="C45" s="22" t="s">
        <v>33</v>
      </c>
      <c r="D45" s="23">
        <v>180</v>
      </c>
      <c r="E45" s="23">
        <v>250</v>
      </c>
      <c r="F45" s="23">
        <v>350</v>
      </c>
      <c r="G45" s="23">
        <v>500</v>
      </c>
      <c r="H45" s="23">
        <v>480</v>
      </c>
    </row>
    <row r="46" spans="1:8" x14ac:dyDescent="0.2">
      <c r="A46" s="38"/>
      <c r="B46" s="21" t="s">
        <v>22</v>
      </c>
      <c r="C46" s="22" t="s">
        <v>33</v>
      </c>
      <c r="D46" s="23">
        <v>560</v>
      </c>
      <c r="E46" s="23">
        <v>420</v>
      </c>
      <c r="F46" s="23">
        <v>300</v>
      </c>
      <c r="G46" s="23">
        <v>210</v>
      </c>
      <c r="H46" s="23">
        <v>90</v>
      </c>
    </row>
    <row r="47" spans="1:8" x14ac:dyDescent="0.2">
      <c r="A47" s="38"/>
      <c r="B47" s="21" t="s">
        <v>23</v>
      </c>
      <c r="C47" s="22" t="s">
        <v>33</v>
      </c>
      <c r="D47" s="23">
        <v>10</v>
      </c>
      <c r="E47" s="23">
        <v>10</v>
      </c>
      <c r="F47" s="23">
        <v>10</v>
      </c>
      <c r="G47" s="23">
        <v>0</v>
      </c>
      <c r="H47" s="23">
        <v>0</v>
      </c>
    </row>
    <row r="48" spans="1:8" x14ac:dyDescent="0.2">
      <c r="A48" s="38"/>
      <c r="B48" s="21" t="s">
        <v>24</v>
      </c>
      <c r="C48" s="22" t="s">
        <v>33</v>
      </c>
      <c r="D48" s="23">
        <v>60</v>
      </c>
      <c r="E48" s="23">
        <v>40</v>
      </c>
      <c r="F48" s="23">
        <v>60</v>
      </c>
      <c r="G48" s="23">
        <v>20</v>
      </c>
      <c r="H48" s="23">
        <v>20</v>
      </c>
    </row>
    <row r="49" spans="1:8" x14ac:dyDescent="0.2">
      <c r="A49" s="38"/>
      <c r="B49" s="21" t="s">
        <v>25</v>
      </c>
      <c r="C49" s="22" t="s">
        <v>33</v>
      </c>
      <c r="D49" s="23">
        <v>580</v>
      </c>
      <c r="E49" s="23">
        <v>410</v>
      </c>
      <c r="F49" s="23">
        <v>200</v>
      </c>
      <c r="G49" s="23">
        <v>80</v>
      </c>
      <c r="H49" s="23">
        <v>80</v>
      </c>
    </row>
    <row r="50" spans="1:8" x14ac:dyDescent="0.2">
      <c r="A50" s="38"/>
      <c r="B50" s="21" t="s">
        <v>26</v>
      </c>
      <c r="C50" s="22" t="s">
        <v>33</v>
      </c>
      <c r="D50" s="23">
        <v>420</v>
      </c>
      <c r="E50" s="23">
        <v>410</v>
      </c>
      <c r="F50" s="23">
        <v>350</v>
      </c>
      <c r="G50" s="23">
        <v>380</v>
      </c>
      <c r="H50" s="23">
        <v>290</v>
      </c>
    </row>
    <row r="51" spans="1:8" x14ac:dyDescent="0.2">
      <c r="A51" s="38"/>
      <c r="B51" s="21" t="s">
        <v>27</v>
      </c>
      <c r="C51" s="22" t="s">
        <v>33</v>
      </c>
      <c r="D51" s="23">
        <v>160</v>
      </c>
      <c r="E51" s="23">
        <v>170</v>
      </c>
      <c r="F51" s="23">
        <v>320</v>
      </c>
      <c r="G51" s="23">
        <v>400</v>
      </c>
      <c r="H51" s="23">
        <v>350</v>
      </c>
    </row>
    <row r="52" spans="1:8" x14ac:dyDescent="0.2">
      <c r="A52" s="38"/>
      <c r="B52" s="21" t="s">
        <v>28</v>
      </c>
      <c r="C52" s="22" t="s">
        <v>33</v>
      </c>
      <c r="D52" s="23">
        <v>30</v>
      </c>
      <c r="E52" s="23">
        <v>50</v>
      </c>
      <c r="F52" s="23">
        <v>30</v>
      </c>
      <c r="G52" s="23">
        <v>30</v>
      </c>
      <c r="H52" s="23">
        <v>20</v>
      </c>
    </row>
    <row r="53" spans="1:8" x14ac:dyDescent="0.2">
      <c r="A53" s="38"/>
      <c r="B53" s="21" t="s">
        <v>29</v>
      </c>
      <c r="C53" s="22" t="s">
        <v>33</v>
      </c>
      <c r="D53" s="23">
        <v>10</v>
      </c>
      <c r="E53" s="23">
        <v>30</v>
      </c>
      <c r="F53" s="23">
        <v>30</v>
      </c>
      <c r="G53" s="23">
        <v>30</v>
      </c>
      <c r="H53" s="23">
        <v>10</v>
      </c>
    </row>
    <row r="54" spans="1:8" x14ac:dyDescent="0.2">
      <c r="A54" s="38" t="s">
        <v>31</v>
      </c>
      <c r="B54" s="21" t="s">
        <v>17</v>
      </c>
      <c r="C54" s="22" t="s">
        <v>33</v>
      </c>
      <c r="D54" s="23">
        <v>760</v>
      </c>
      <c r="E54" s="23">
        <v>480</v>
      </c>
      <c r="F54" s="23">
        <v>340</v>
      </c>
      <c r="G54" s="23">
        <v>470</v>
      </c>
      <c r="H54" s="23">
        <v>660</v>
      </c>
    </row>
    <row r="55" spans="1:8" x14ac:dyDescent="0.2">
      <c r="A55" s="38"/>
      <c r="B55" s="21" t="s">
        <v>18</v>
      </c>
      <c r="C55" s="22" t="s">
        <v>33</v>
      </c>
      <c r="D55" s="23">
        <v>140</v>
      </c>
      <c r="E55" s="23">
        <v>60</v>
      </c>
      <c r="F55" s="23">
        <v>50</v>
      </c>
      <c r="G55" s="23">
        <v>110</v>
      </c>
      <c r="H55" s="23">
        <v>240</v>
      </c>
    </row>
    <row r="56" spans="1:8" x14ac:dyDescent="0.2">
      <c r="A56" s="38"/>
      <c r="B56" s="21" t="s">
        <v>19</v>
      </c>
      <c r="C56" s="22" t="s">
        <v>33</v>
      </c>
      <c r="D56" s="23">
        <v>140</v>
      </c>
      <c r="E56" s="23">
        <v>90</v>
      </c>
      <c r="F56" s="23">
        <v>50</v>
      </c>
      <c r="G56" s="23">
        <v>50</v>
      </c>
      <c r="H56" s="23">
        <v>110</v>
      </c>
    </row>
    <row r="57" spans="1:8" x14ac:dyDescent="0.2">
      <c r="A57" s="38"/>
      <c r="B57" s="21" t="s">
        <v>20</v>
      </c>
      <c r="C57" s="22" t="s">
        <v>33</v>
      </c>
      <c r="D57" s="23">
        <v>70</v>
      </c>
      <c r="E57" s="23">
        <v>70</v>
      </c>
      <c r="F57" s="23">
        <v>70</v>
      </c>
      <c r="G57" s="23">
        <v>50</v>
      </c>
      <c r="H57" s="23">
        <v>50</v>
      </c>
    </row>
    <row r="58" spans="1:8" x14ac:dyDescent="0.2">
      <c r="A58" s="38"/>
      <c r="B58" s="21" t="s">
        <v>21</v>
      </c>
      <c r="C58" s="22" t="s">
        <v>33</v>
      </c>
      <c r="D58" s="23">
        <v>90</v>
      </c>
      <c r="E58" s="23">
        <v>100</v>
      </c>
      <c r="F58" s="23">
        <v>70</v>
      </c>
      <c r="G58" s="23">
        <v>140</v>
      </c>
      <c r="H58" s="23">
        <v>180</v>
      </c>
    </row>
    <row r="59" spans="1:8" x14ac:dyDescent="0.2">
      <c r="A59" s="38"/>
      <c r="B59" s="21" t="s">
        <v>22</v>
      </c>
      <c r="C59" s="22" t="s">
        <v>33</v>
      </c>
      <c r="D59" s="23">
        <v>320</v>
      </c>
      <c r="E59" s="23">
        <v>170</v>
      </c>
      <c r="F59" s="23">
        <v>100</v>
      </c>
      <c r="G59" s="23">
        <v>100</v>
      </c>
      <c r="H59" s="23">
        <v>80</v>
      </c>
    </row>
    <row r="60" spans="1:8" x14ac:dyDescent="0.2">
      <c r="A60" s="38"/>
      <c r="B60" s="21" t="s">
        <v>23</v>
      </c>
      <c r="C60" s="22" t="s">
        <v>33</v>
      </c>
      <c r="D60" s="23">
        <v>20</v>
      </c>
      <c r="E60" s="23">
        <v>10</v>
      </c>
      <c r="F60" s="23">
        <v>10</v>
      </c>
      <c r="G60" s="23">
        <v>0</v>
      </c>
      <c r="H60" s="23">
        <v>0</v>
      </c>
    </row>
    <row r="61" spans="1:8" x14ac:dyDescent="0.2">
      <c r="A61" s="38"/>
      <c r="B61" s="21" t="s">
        <v>24</v>
      </c>
      <c r="C61" s="22" t="s">
        <v>33</v>
      </c>
      <c r="D61" s="23">
        <v>60</v>
      </c>
      <c r="E61" s="23">
        <v>20</v>
      </c>
      <c r="F61" s="23">
        <v>20</v>
      </c>
      <c r="G61" s="23">
        <v>10</v>
      </c>
      <c r="H61" s="23">
        <v>10</v>
      </c>
    </row>
    <row r="62" spans="1:8" x14ac:dyDescent="0.2">
      <c r="A62" s="38"/>
      <c r="B62" s="21" t="s">
        <v>25</v>
      </c>
      <c r="C62" s="22" t="s">
        <v>33</v>
      </c>
      <c r="D62" s="23">
        <v>350</v>
      </c>
      <c r="E62" s="23">
        <v>170</v>
      </c>
      <c r="F62" s="23">
        <v>60</v>
      </c>
      <c r="G62" s="23">
        <v>40</v>
      </c>
      <c r="H62" s="23">
        <v>30</v>
      </c>
    </row>
    <row r="63" spans="1:8" x14ac:dyDescent="0.2">
      <c r="A63" s="38"/>
      <c r="B63" s="21" t="s">
        <v>26</v>
      </c>
      <c r="C63" s="22" t="s">
        <v>33</v>
      </c>
      <c r="D63" s="23">
        <v>220</v>
      </c>
      <c r="E63" s="23">
        <v>190</v>
      </c>
      <c r="F63" s="23">
        <v>140</v>
      </c>
      <c r="G63" s="23">
        <v>190</v>
      </c>
      <c r="H63" s="23">
        <v>210</v>
      </c>
    </row>
    <row r="64" spans="1:8" x14ac:dyDescent="0.2">
      <c r="A64" s="38"/>
      <c r="B64" s="21" t="s">
        <v>27</v>
      </c>
      <c r="C64" s="22" t="s">
        <v>33</v>
      </c>
      <c r="D64" s="23">
        <v>90</v>
      </c>
      <c r="E64" s="23">
        <v>70</v>
      </c>
      <c r="F64" s="23">
        <v>100</v>
      </c>
      <c r="G64" s="23">
        <v>170</v>
      </c>
      <c r="H64" s="23">
        <v>340</v>
      </c>
    </row>
    <row r="65" spans="1:8" x14ac:dyDescent="0.2">
      <c r="A65" s="38"/>
      <c r="B65" s="21" t="s">
        <v>28</v>
      </c>
      <c r="C65" s="22" t="s">
        <v>33</v>
      </c>
      <c r="D65" s="23">
        <v>10</v>
      </c>
      <c r="E65" s="23">
        <v>10</v>
      </c>
      <c r="F65" s="23">
        <v>10</v>
      </c>
      <c r="G65" s="23">
        <v>60</v>
      </c>
      <c r="H65" s="23">
        <v>60</v>
      </c>
    </row>
    <row r="66" spans="1:8" x14ac:dyDescent="0.2">
      <c r="A66" s="38"/>
      <c r="B66" s="21" t="s">
        <v>29</v>
      </c>
      <c r="C66" s="22" t="s">
        <v>33</v>
      </c>
      <c r="D66" s="23">
        <v>0</v>
      </c>
      <c r="E66" s="23">
        <v>10</v>
      </c>
      <c r="F66" s="23">
        <v>10</v>
      </c>
      <c r="G66" s="23">
        <v>10</v>
      </c>
      <c r="H66" s="23">
        <v>10</v>
      </c>
    </row>
    <row r="67" spans="1:8" x14ac:dyDescent="0.2">
      <c r="A67" s="37" t="s">
        <v>32</v>
      </c>
      <c r="B67" s="21" t="s">
        <v>17</v>
      </c>
      <c r="C67" s="22" t="s">
        <v>33</v>
      </c>
      <c r="D67" s="23">
        <v>550</v>
      </c>
      <c r="E67" s="23">
        <v>490</v>
      </c>
      <c r="F67" s="23">
        <v>250</v>
      </c>
      <c r="G67" s="23">
        <v>260</v>
      </c>
      <c r="H67" s="23">
        <v>270</v>
      </c>
    </row>
    <row r="68" spans="1:8" x14ac:dyDescent="0.2">
      <c r="A68" s="37"/>
      <c r="B68" s="21" t="s">
        <v>18</v>
      </c>
      <c r="C68" s="22" t="s">
        <v>33</v>
      </c>
      <c r="D68" s="23">
        <v>100</v>
      </c>
      <c r="E68" s="23">
        <v>70</v>
      </c>
      <c r="F68" s="23">
        <v>10</v>
      </c>
      <c r="G68" s="23">
        <v>10</v>
      </c>
      <c r="H68" s="23">
        <v>30</v>
      </c>
    </row>
    <row r="69" spans="1:8" x14ac:dyDescent="0.2">
      <c r="A69" s="37"/>
      <c r="B69" s="21" t="s">
        <v>19</v>
      </c>
      <c r="C69" s="22" t="s">
        <v>33</v>
      </c>
      <c r="D69" s="23">
        <v>130</v>
      </c>
      <c r="E69" s="23">
        <v>120</v>
      </c>
      <c r="F69" s="23">
        <v>40</v>
      </c>
      <c r="G69" s="23">
        <v>10</v>
      </c>
      <c r="H69" s="23">
        <v>10</v>
      </c>
    </row>
    <row r="70" spans="1:8" x14ac:dyDescent="0.2">
      <c r="A70" s="37"/>
      <c r="B70" s="21" t="s">
        <v>20</v>
      </c>
      <c r="C70" s="22" t="s">
        <v>33</v>
      </c>
      <c r="D70" s="23">
        <v>90</v>
      </c>
      <c r="E70" s="23">
        <v>100</v>
      </c>
      <c r="F70" s="23">
        <v>70</v>
      </c>
      <c r="G70" s="23">
        <v>50</v>
      </c>
      <c r="H70" s="23">
        <v>10</v>
      </c>
    </row>
    <row r="71" spans="1:8" x14ac:dyDescent="0.2">
      <c r="A71" s="37"/>
      <c r="B71" s="21" t="s">
        <v>21</v>
      </c>
      <c r="C71" s="22" t="s">
        <v>33</v>
      </c>
      <c r="D71" s="23">
        <v>120</v>
      </c>
      <c r="E71" s="23">
        <v>120</v>
      </c>
      <c r="F71" s="23">
        <v>90</v>
      </c>
      <c r="G71" s="23">
        <v>160</v>
      </c>
      <c r="H71" s="23">
        <v>180</v>
      </c>
    </row>
    <row r="72" spans="1:8" x14ac:dyDescent="0.2">
      <c r="A72" s="37"/>
      <c r="B72" s="21" t="s">
        <v>22</v>
      </c>
      <c r="C72" s="22" t="s">
        <v>33</v>
      </c>
      <c r="D72" s="23">
        <v>110</v>
      </c>
      <c r="E72" s="23">
        <v>80</v>
      </c>
      <c r="F72" s="23">
        <v>50</v>
      </c>
      <c r="G72" s="23">
        <v>30</v>
      </c>
      <c r="H72" s="23">
        <v>40</v>
      </c>
    </row>
    <row r="73" spans="1:8" x14ac:dyDescent="0.2">
      <c r="A73" s="37"/>
      <c r="B73" s="21" t="s">
        <v>23</v>
      </c>
      <c r="C73" s="22" t="s">
        <v>33</v>
      </c>
      <c r="D73" s="23">
        <v>20</v>
      </c>
      <c r="E73" s="23">
        <v>20</v>
      </c>
      <c r="F73" s="23">
        <v>10</v>
      </c>
      <c r="G73" s="23">
        <v>10</v>
      </c>
      <c r="H73" s="23">
        <v>10</v>
      </c>
    </row>
    <row r="74" spans="1:8" x14ac:dyDescent="0.2">
      <c r="A74" s="37"/>
      <c r="B74" s="21" t="s">
        <v>24</v>
      </c>
      <c r="C74" s="22" t="s">
        <v>33</v>
      </c>
      <c r="D74" s="23">
        <v>40</v>
      </c>
      <c r="E74" s="23">
        <v>20</v>
      </c>
      <c r="F74" s="23">
        <v>10</v>
      </c>
      <c r="G74" s="23">
        <v>10</v>
      </c>
      <c r="H74" s="23">
        <v>10</v>
      </c>
    </row>
    <row r="75" spans="1:8" x14ac:dyDescent="0.2">
      <c r="A75" s="37"/>
      <c r="B75" s="21" t="s">
        <v>25</v>
      </c>
      <c r="C75" s="22" t="s">
        <v>33</v>
      </c>
      <c r="D75" s="23">
        <v>210</v>
      </c>
      <c r="E75" s="23">
        <v>150</v>
      </c>
      <c r="F75" s="23">
        <v>40</v>
      </c>
      <c r="G75" s="23">
        <v>30</v>
      </c>
      <c r="H75" s="23">
        <v>30</v>
      </c>
    </row>
    <row r="76" spans="1:8" x14ac:dyDescent="0.2">
      <c r="A76" s="37"/>
      <c r="B76" s="21" t="s">
        <v>26</v>
      </c>
      <c r="C76" s="22" t="s">
        <v>33</v>
      </c>
      <c r="D76" s="23">
        <v>180</v>
      </c>
      <c r="E76" s="23">
        <v>210</v>
      </c>
      <c r="F76" s="23">
        <v>90</v>
      </c>
      <c r="G76" s="23">
        <v>90</v>
      </c>
      <c r="H76" s="23">
        <v>110</v>
      </c>
    </row>
    <row r="77" spans="1:8" x14ac:dyDescent="0.2">
      <c r="A77" s="37"/>
      <c r="B77" s="21" t="s">
        <v>27</v>
      </c>
      <c r="C77" s="22" t="s">
        <v>33</v>
      </c>
      <c r="D77" s="23">
        <v>80</v>
      </c>
      <c r="E77" s="23">
        <v>50</v>
      </c>
      <c r="F77" s="23">
        <v>50</v>
      </c>
      <c r="G77" s="23">
        <v>50</v>
      </c>
      <c r="H77" s="23">
        <v>60</v>
      </c>
    </row>
    <row r="78" spans="1:8" x14ac:dyDescent="0.2">
      <c r="A78" s="37"/>
      <c r="B78" s="21" t="s">
        <v>28</v>
      </c>
      <c r="C78" s="22" t="s">
        <v>33</v>
      </c>
      <c r="D78" s="23">
        <v>10</v>
      </c>
      <c r="E78" s="23">
        <v>20</v>
      </c>
      <c r="F78" s="23">
        <v>40</v>
      </c>
      <c r="G78" s="23">
        <v>40</v>
      </c>
      <c r="H78" s="23">
        <v>40</v>
      </c>
    </row>
    <row r="79" spans="1:8" x14ac:dyDescent="0.2">
      <c r="A79" s="37"/>
      <c r="B79" s="21" t="s">
        <v>29</v>
      </c>
      <c r="C79" s="22" t="s">
        <v>33</v>
      </c>
      <c r="D79" s="23">
        <v>10</v>
      </c>
      <c r="E79" s="23">
        <v>10</v>
      </c>
      <c r="F79" s="23">
        <v>10</v>
      </c>
      <c r="G79" s="23">
        <v>10</v>
      </c>
      <c r="H79" s="23">
        <v>10</v>
      </c>
    </row>
  </sheetData>
  <mergeCells count="6">
    <mergeCell ref="A3:A14"/>
    <mergeCell ref="A67:A79"/>
    <mergeCell ref="A54:A66"/>
    <mergeCell ref="A41:A53"/>
    <mergeCell ref="A28:A40"/>
    <mergeCell ref="A15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2</vt:i4>
      </vt:variant>
      <vt:variant>
        <vt:lpstr>Grafieken</vt:lpstr>
      </vt:variant>
      <vt:variant>
        <vt:i4>24</vt:i4>
      </vt:variant>
      <vt:variant>
        <vt:lpstr>Benoemde bereiken</vt:lpstr>
      </vt:variant>
      <vt:variant>
        <vt:i4>6</vt:i4>
      </vt:variant>
    </vt:vector>
  </HeadingPairs>
  <TitlesOfParts>
    <vt:vector size="32" baseType="lpstr">
      <vt:lpstr>Peren</vt:lpstr>
      <vt:lpstr>Leeftijd en plantdichtheid</vt:lpstr>
      <vt:lpstr>Peren 1</vt:lpstr>
      <vt:lpstr>Peren 2</vt:lpstr>
      <vt:lpstr>Beurré Alexandre Lucas</vt:lpstr>
      <vt:lpstr>Beurré Alexandre Lucas (%)</vt:lpstr>
      <vt:lpstr>Beurré Hardy</vt:lpstr>
      <vt:lpstr>Beurré Hardy (%)</vt:lpstr>
      <vt:lpstr>Bonne Louise d'Avranches</vt:lpstr>
      <vt:lpstr>Bonne Louise d'Avranches (%)</vt:lpstr>
      <vt:lpstr>Charneux</vt:lpstr>
      <vt:lpstr>Charneux (%)</vt:lpstr>
      <vt:lpstr>Clapp's Favourite</vt:lpstr>
      <vt:lpstr>Clapp's Favourite (%)</vt:lpstr>
      <vt:lpstr>Conférence</vt:lpstr>
      <vt:lpstr>Conférence (%)</vt:lpstr>
      <vt:lpstr>Doyenné du Comice</vt:lpstr>
      <vt:lpstr>Doyenné du Comice (%)</vt:lpstr>
      <vt:lpstr>Gieser Wildeman</vt:lpstr>
      <vt:lpstr>Gieser Wildeman (%)</vt:lpstr>
      <vt:lpstr>Précose de Trévoux</vt:lpstr>
      <vt:lpstr>Précose de Trévoux (%)</vt:lpstr>
      <vt:lpstr>Saint Rémy</vt:lpstr>
      <vt:lpstr>Saint Rémy (%)</vt:lpstr>
      <vt:lpstr>Triomphe de Vienne</vt:lpstr>
      <vt:lpstr>Triomphe de Vienne (%)</vt:lpstr>
      <vt:lpstr>__PEER</vt:lpstr>
      <vt:lpstr>Peren!Afdrukbereik</vt:lpstr>
      <vt:lpstr>Afdrukbereik_MI</vt:lpstr>
      <vt:lpstr>Peren!Afdruktitels</vt:lpstr>
      <vt:lpstr>Afdruktitels_MI</vt:lpstr>
      <vt:lpstr>PEER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 Brand</dc:creator>
  <cp:keywords/>
  <dc:description/>
  <cp:lastModifiedBy>Hans Brand</cp:lastModifiedBy>
  <cp:lastPrinted>2023-03-08T14:36:23Z</cp:lastPrinted>
  <dcterms:created xsi:type="dcterms:W3CDTF">1998-03-07T14:17:55Z</dcterms:created>
  <dcterms:modified xsi:type="dcterms:W3CDTF">2023-03-14T19:27:53Z</dcterms:modified>
</cp:coreProperties>
</file>